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queryTables/queryTable5.xml" ContentType="application/vnd.openxmlformats-officedocument.spreadsheetml.queryTable+xml"/>
  <Override PartName="/xl/queryTables/queryTable6.xml" ContentType="application/vnd.openxmlformats-officedocument.spreadsheetml.queryTable+xml"/>
  <Override PartName="/xl/queryTables/queryTable7.xml" ContentType="application/vnd.openxmlformats-officedocument.spreadsheetml.queryTable+xml"/>
  <Override PartName="/xl/queryTables/queryTable8.xml" ContentType="application/vnd.openxmlformats-officedocument.spreadsheetml.queryTable+xml"/>
  <Override PartName="/xl/queryTables/queryTable9.xml" ContentType="application/vnd.openxmlformats-officedocument.spreadsheetml.queryTable+xml"/>
  <Override PartName="/xl/queryTables/queryTable10.xml" ContentType="application/vnd.openxmlformats-officedocument.spreadsheetml.queryTable+xml"/>
  <Override PartName="/xl/queryTables/queryTable11.xml" ContentType="application/vnd.openxmlformats-officedocument.spreadsheetml.queryTable+xml"/>
  <Override PartName="/xl/queryTables/queryTable12.xml" ContentType="application/vnd.openxmlformats-officedocument.spreadsheetml.queryTable+xml"/>
  <Override PartName="/xl/queryTables/queryTable13.xml" ContentType="application/vnd.openxmlformats-officedocument.spreadsheetml.queryTable+xml"/>
  <Override PartName="/xl/queryTables/queryTable14.xml" ContentType="application/vnd.openxmlformats-officedocument.spreadsheetml.queryTable+xml"/>
  <Override PartName="/xl/queryTables/queryTable15.xml" ContentType="application/vnd.openxmlformats-officedocument.spreadsheetml.queryTable+xml"/>
  <Override PartName="/xl/queryTables/queryTable16.xml" ContentType="application/vnd.openxmlformats-officedocument.spreadsheetml.queryTable+xml"/>
  <Override PartName="/xl/queryTables/queryTable17.xml" ContentType="application/vnd.openxmlformats-officedocument.spreadsheetml.queryTable+xml"/>
  <Override PartName="/xl/queryTables/queryTable18.xml" ContentType="application/vnd.openxmlformats-officedocument.spreadsheetml.queryTable+xml"/>
  <Override PartName="/xl/queryTables/queryTable19.xml" ContentType="application/vnd.openxmlformats-officedocument.spreadsheetml.queryTable+xml"/>
  <Override PartName="/xl/queryTables/queryTable20.xml" ContentType="application/vnd.openxmlformats-officedocument.spreadsheetml.queryTable+xml"/>
  <Override PartName="/xl/queryTables/queryTable21.xml" ContentType="application/vnd.openxmlformats-officedocument.spreadsheetml.queryTable+xml"/>
  <Override PartName="/xl/queryTables/queryTable22.xml" ContentType="application/vnd.openxmlformats-officedocument.spreadsheetml.queryTable+xml"/>
  <Override PartName="/xl/queryTables/queryTable23.xml" ContentType="application/vnd.openxmlformats-officedocument.spreadsheetml.queryTable+xml"/>
  <Override PartName="/xl/queryTables/queryTable24.xml" ContentType="application/vnd.openxmlformats-officedocument.spreadsheetml.queryTable+xml"/>
  <Override PartName="/xl/queryTables/queryTable25.xml" ContentType="application/vnd.openxmlformats-officedocument.spreadsheetml.queryTable+xml"/>
  <Override PartName="/xl/drawings/drawing4.xml" ContentType="application/vnd.openxmlformats-officedocument.drawing+xml"/>
  <Override PartName="/xl/queryTables/queryTable26.xml" ContentType="application/vnd.openxmlformats-officedocument.spreadsheetml.queryTab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queryTables/queryTable27.xml" ContentType="application/vnd.openxmlformats-officedocument.spreadsheetml.queryTable+xml"/>
  <Override PartName="/xl/drawings/drawing8.xml" ContentType="application/vnd.openxmlformats-officedocument.drawing+xml"/>
  <Override PartName="/xl/queryTables/queryTable28.xml" ContentType="application/vnd.openxmlformats-officedocument.spreadsheetml.queryTable+xml"/>
  <Override PartName="/xl/drawings/drawing9.xml" ContentType="application/vnd.openxmlformats-officedocument.drawing+xml"/>
  <Override PartName="/xl/queryTables/queryTable29.xml" ContentType="application/vnd.openxmlformats-officedocument.spreadsheetml.queryTable+xml"/>
  <Override PartName="/xl/drawings/drawing10.xml" ContentType="application/vnd.openxmlformats-officedocument.drawing+xml"/>
  <Override PartName="/xl/queryTables/queryTable30.xml" ContentType="application/vnd.openxmlformats-officedocument.spreadsheetml.queryTable+xml"/>
  <Override PartName="/xl/drawings/drawing11.xml" ContentType="application/vnd.openxmlformats-officedocument.drawing+xml"/>
  <Override PartName="/xl/queryTables/queryTable31.xml" ContentType="application/vnd.openxmlformats-officedocument.spreadsheetml.queryTable+xml"/>
  <Override PartName="/xl/queryTables/queryTable32.xml" ContentType="application/vnd.openxmlformats-officedocument.spreadsheetml.queryTable+xml"/>
  <Override PartName="/xl/queryTables/queryTable33.xml" ContentType="application/vnd.openxmlformats-officedocument.spreadsheetml.query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updateLinks="never" defaultThemeVersion="124226"/>
  <mc:AlternateContent xmlns:mc="http://schemas.openxmlformats.org/markup-compatibility/2006">
    <mc:Choice Requires="x15">
      <x15ac:absPath xmlns:x15ac="http://schemas.microsoft.com/office/spreadsheetml/2010/11/ac" url="\\172.16.40.66\Comercial\Atlántida\2020\COTIZADORES INDIVIDUALES\Desbloqueado\2022\"/>
    </mc:Choice>
  </mc:AlternateContent>
  <xr:revisionPtr revIDLastSave="0" documentId="13_ncr:1_{E546CD95-DCFA-4FEA-A135-247B830D048A}" xr6:coauthVersionLast="47" xr6:coauthVersionMax="47" xr10:uidLastSave="{00000000-0000-0000-0000-000000000000}"/>
  <workbookProtection workbookAlgorithmName="SHA-512" workbookHashValue="C6KXBqDHQjIi/1RbGfIFGBnujYwSE9W2yz+r+G+vLEhKP6fEaAkHcvMZ1S+FhFql4bI9BvTw9u9/+rkqKTgmfQ==" workbookSaltValue="FapJj/YF6umYM9wpqpZkYw==" workbookSpinCount="100000" lockStructure="1"/>
  <bookViews>
    <workbookView xWindow="-120" yWindow="-120" windowWidth="20730" windowHeight="11160" xr2:uid="{00000000-000D-0000-FFFF-FFFF00000000}"/>
  </bookViews>
  <sheets>
    <sheet name="INTERMEDIARIO" sheetId="50" r:id="rId1"/>
    <sheet name="COTIZADOR" sheetId="51" r:id="rId2"/>
    <sheet name="OFERTA" sheetId="52" r:id="rId3"/>
    <sheet name="EJEMPLO CALCULO DE PRIMAS" sheetId="25" state="hidden" r:id="rId4"/>
    <sheet name="TABLA" sheetId="49" state="hidden" r:id="rId5"/>
    <sheet name="CUADROS RESUMEN" sheetId="13" state="hidden" r:id="rId6"/>
    <sheet name="PREVISIONAL" sheetId="48" state="hidden" r:id="rId7"/>
    <sheet name="SAVDCT2013" sheetId="47" state="hidden" r:id="rId8"/>
    <sheet name="SAVDCT2014" sheetId="43" state="hidden" r:id="rId9"/>
    <sheet name="SAVDCT2015" sheetId="40" state="hidden" r:id="rId10"/>
    <sheet name="SAVDCT2016" sheetId="37" state="hidden" r:id="rId11"/>
    <sheet name="SAVDCT2017" sheetId="34" state="hidden" r:id="rId12"/>
    <sheet name="SAVC2013" sheetId="45" state="hidden" r:id="rId13"/>
    <sheet name="SAVC2014" sheetId="42" state="hidden" r:id="rId14"/>
    <sheet name="SAVC2015" sheetId="39" state="hidden" r:id="rId15"/>
    <sheet name="SAVC2016" sheetId="36" state="hidden" r:id="rId16"/>
    <sheet name="SAVC2017" sheetId="33" state="hidden" r:id="rId17"/>
    <sheet name="SAAP2013" sheetId="46" state="hidden" r:id="rId18"/>
    <sheet name="SAAP2014" sheetId="41" state="hidden" r:id="rId19"/>
    <sheet name="SAAP2015" sheetId="38" state="hidden" r:id="rId20"/>
    <sheet name="SAAP2016" sheetId="35" state="hidden" r:id="rId21"/>
    <sheet name="SAAP2017" sheetId="32" state="hidden" r:id="rId22"/>
    <sheet name="ESTADISTICAS SDV" sheetId="30" state="hidden" r:id="rId23"/>
    <sheet name="SINIESTROS SDV" sheetId="31" state="hidden" r:id="rId24"/>
    <sheet name="PYS2013" sheetId="9" state="hidden" r:id="rId25"/>
    <sheet name="PYS2014" sheetId="21" state="hidden" r:id="rId26"/>
    <sheet name="PYS2015" sheetId="23" state="hidden" r:id="rId27"/>
    <sheet name="PYS2016" sheetId="27" state="hidden" r:id="rId28"/>
    <sheet name="PYS2017" sheetId="28" state="hidden" r:id="rId29"/>
    <sheet name="MOV2011" sheetId="8" state="hidden" r:id="rId30"/>
    <sheet name="MOV2012" sheetId="6" state="hidden" r:id="rId31"/>
    <sheet name="MOV2013" sheetId="20" state="hidden" r:id="rId32"/>
    <sheet name="MOV2014" sheetId="22" state="hidden" r:id="rId33"/>
    <sheet name="MOV2015" sheetId="24" state="hidden" r:id="rId34"/>
    <sheet name="MOV2016" sheetId="26" state="hidden" r:id="rId35"/>
    <sheet name="MOV2017" sheetId="29" state="hidden" r:id="rId36"/>
  </sheets>
  <externalReferences>
    <externalReference r:id="rId37"/>
  </externalReferences>
  <definedNames>
    <definedName name="DatosExternos1" localSheetId="7">SAVDCT2013!$I$10:$CT$12</definedName>
    <definedName name="DatosExternos1" localSheetId="8">SAVDCT2014!$I$10:$CT$12</definedName>
    <definedName name="DatosExternos1" localSheetId="9">SAVDCT2015!$I$10:$CT$12</definedName>
    <definedName name="DatosExternos1" localSheetId="10">SAVDCT2016!$I$10:$CT$12</definedName>
    <definedName name="DatosExternos1" localSheetId="11">SAVDCT2017!$I$10:$CT$12</definedName>
    <definedName name="DatosExternos2" localSheetId="17">SAAP2013!$I$13:$CZ$15</definedName>
    <definedName name="DatosExternos2" localSheetId="18">SAAP2014!$I$13:$CZ$15</definedName>
    <definedName name="DatosExternos2" localSheetId="19">SAAP2015!$I$13:$CZ$15</definedName>
    <definedName name="DatosExternos2" localSheetId="20">SAAP2016!$I$13:$CZ$15</definedName>
    <definedName name="DatosExternos2" localSheetId="21">SAAP2017!$I$13:$CZ$15</definedName>
    <definedName name="DatosExternos2" localSheetId="12">SAVC2013!$L$13:$BK$15</definedName>
    <definedName name="DatosExternos2" localSheetId="13">SAVC2014!$L$13:$BK$15</definedName>
    <definedName name="DatosExternos2" localSheetId="14">SAVC2015!$L$13:$BK$15</definedName>
    <definedName name="DatosExternos2" localSheetId="15">SAVC2016!$L$13:$BK$15</definedName>
    <definedName name="DatosExternos2" localSheetId="16">SAVC2017!$L$13:$BK$15</definedName>
    <definedName name="DatosExternos2" localSheetId="7">SAVDCT2013!$I$10:$CT$12</definedName>
    <definedName name="DatosExternos2" localSheetId="8">SAVDCT2014!$I$10:$CT$12</definedName>
    <definedName name="DatosExternos2" localSheetId="9">SAVDCT2015!$I$10:$CT$12</definedName>
    <definedName name="DatosExternos2" localSheetId="10">SAVDCT2016!$I$10:$CT$12</definedName>
    <definedName name="DatosExternos2" localSheetId="11">SAVDCT2017!$I$10:$CT$12</definedName>
    <definedName name="DatosExternos3" localSheetId="29">'MOV2011'!$M$15:$DD$16</definedName>
    <definedName name="DatosExternos3" localSheetId="30">'MOV2012'!$M$15:$DD$16</definedName>
    <definedName name="DatosExternos3" localSheetId="31">'MOV2013'!$M$15:$DD$16</definedName>
    <definedName name="DatosExternos3" localSheetId="32">'MOV2014'!$M$15:$DD$16</definedName>
    <definedName name="DatosExternos3" localSheetId="33">'MOV2015'!$M$15:$DD$16</definedName>
    <definedName name="DatosExternos3" localSheetId="34">'MOV2016'!$M$15:$DD$16</definedName>
    <definedName name="DatosExternos3" localSheetId="35">'MOV2017'!$M$15:$DD$16</definedName>
    <definedName name="DatosExternos3" localSheetId="24">'PYS2013'!$M$15:$DD$16</definedName>
    <definedName name="DatosExternos3" localSheetId="12">SAVC2013!$L$17:$BK$19</definedName>
    <definedName name="DatosExternos3" localSheetId="13">SAVC2014!$L$17:$BK$19</definedName>
    <definedName name="DatosExternos3" localSheetId="14">SAVC2015!$L$17:$BK$19</definedName>
    <definedName name="DatosExternos3" localSheetId="15">SAVC2016!$L$17:$BK$19</definedName>
    <definedName name="DatosExternos3" localSheetId="16">SAVC2017!$L$17:$BK$19</definedName>
    <definedName name="_xlnm.Print_Area" localSheetId="3">'EJEMPLO CALCULO DE PRIMAS'!$B$8:$F$40</definedName>
    <definedName name="_xlnm.Print_Area" localSheetId="29">'MOV2011'!$A$1:$K$43</definedName>
    <definedName name="_xlnm.Print_Area" localSheetId="2">OFERTA!$A$1:$O$54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52" i="52" l="1"/>
  <c r="B33" i="51" l="1"/>
  <c r="M3" i="51"/>
  <c r="M2" i="51"/>
  <c r="F31" i="51" l="1"/>
  <c r="F28" i="51"/>
  <c r="R3" i="51" s="1"/>
  <c r="C21" i="25" s="1"/>
  <c r="E16" i="52" s="1"/>
  <c r="C9" i="25"/>
  <c r="H52" i="52"/>
  <c r="B52" i="52"/>
  <c r="L51" i="52"/>
  <c r="B51" i="52"/>
  <c r="B36" i="52"/>
  <c r="E11" i="52"/>
  <c r="E9" i="52"/>
  <c r="Y8" i="52"/>
  <c r="E8" i="52"/>
  <c r="Y7" i="52"/>
  <c r="E7" i="52"/>
  <c r="H1" i="52"/>
  <c r="D16" i="51"/>
  <c r="E10" i="52" s="1"/>
  <c r="R4" i="51" l="1"/>
  <c r="C23" i="25" s="1"/>
  <c r="E17" i="52" s="1"/>
  <c r="R5" i="51"/>
  <c r="C25" i="25" s="1"/>
  <c r="E18" i="52" s="1"/>
  <c r="R2" i="51"/>
  <c r="C19" i="25" s="1"/>
  <c r="E15" i="52" s="1"/>
  <c r="C7" i="25"/>
  <c r="D25" i="25" l="1"/>
  <c r="E25" i="25" s="1"/>
  <c r="F25" i="25" s="1"/>
  <c r="C17" i="25"/>
  <c r="E14" i="52" s="1"/>
  <c r="G109" i="49"/>
  <c r="F109" i="49"/>
  <c r="H109" i="49" s="1"/>
  <c r="G108" i="49"/>
  <c r="F108" i="49"/>
  <c r="H108" i="49" s="1"/>
  <c r="G107" i="49"/>
  <c r="F107" i="49"/>
  <c r="H107" i="49" s="1"/>
  <c r="G106" i="49"/>
  <c r="F106" i="49"/>
  <c r="H106" i="49" s="1"/>
  <c r="G105" i="49"/>
  <c r="F105" i="49"/>
  <c r="H105" i="49" s="1"/>
  <c r="G104" i="49"/>
  <c r="F104" i="49"/>
  <c r="H104" i="49" s="1"/>
  <c r="G103" i="49"/>
  <c r="F103" i="49"/>
  <c r="H103" i="49" s="1"/>
  <c r="G102" i="49"/>
  <c r="F102" i="49"/>
  <c r="H102" i="49" s="1"/>
  <c r="G101" i="49"/>
  <c r="F101" i="49"/>
  <c r="H101" i="49" s="1"/>
  <c r="G100" i="49"/>
  <c r="F100" i="49"/>
  <c r="H100" i="49" s="1"/>
  <c r="G99" i="49"/>
  <c r="F99" i="49"/>
  <c r="G98" i="49"/>
  <c r="F98" i="49"/>
  <c r="G97" i="49"/>
  <c r="F97" i="49"/>
  <c r="H97" i="49" s="1"/>
  <c r="G96" i="49"/>
  <c r="F96" i="49"/>
  <c r="G95" i="49"/>
  <c r="H95" i="49" s="1"/>
  <c r="F95" i="49"/>
  <c r="G94" i="49"/>
  <c r="F94" i="49"/>
  <c r="G93" i="49"/>
  <c r="H93" i="49" s="1"/>
  <c r="F93" i="49"/>
  <c r="G92" i="49"/>
  <c r="H92" i="49" s="1"/>
  <c r="F92" i="49"/>
  <c r="G91" i="49"/>
  <c r="F91" i="49"/>
  <c r="G90" i="49"/>
  <c r="F90" i="49"/>
  <c r="G89" i="49"/>
  <c r="F89" i="49"/>
  <c r="G88" i="49"/>
  <c r="H88" i="49" s="1"/>
  <c r="F88" i="49"/>
  <c r="H87" i="49"/>
  <c r="G87" i="49"/>
  <c r="F87" i="49"/>
  <c r="G86" i="49"/>
  <c r="F86" i="49"/>
  <c r="G85" i="49"/>
  <c r="F85" i="49"/>
  <c r="H85" i="49" s="1"/>
  <c r="G84" i="49"/>
  <c r="F84" i="49"/>
  <c r="G83" i="49"/>
  <c r="F83" i="49"/>
  <c r="H83" i="49" s="1"/>
  <c r="G82" i="49"/>
  <c r="F82" i="49"/>
  <c r="G81" i="49"/>
  <c r="H81" i="49" s="1"/>
  <c r="F81" i="49"/>
  <c r="G80" i="49"/>
  <c r="F80" i="49"/>
  <c r="G79" i="49"/>
  <c r="F79" i="49"/>
  <c r="H79" i="49" s="1"/>
  <c r="G78" i="49"/>
  <c r="F78" i="49"/>
  <c r="G77" i="49"/>
  <c r="F77" i="49"/>
  <c r="G76" i="49"/>
  <c r="H76" i="49" s="1"/>
  <c r="F76" i="49"/>
  <c r="G75" i="49"/>
  <c r="F75" i="49"/>
  <c r="G74" i="49"/>
  <c r="F74" i="49"/>
  <c r="G73" i="49"/>
  <c r="F73" i="49"/>
  <c r="G72" i="49"/>
  <c r="F72" i="49"/>
  <c r="G71" i="49"/>
  <c r="F71" i="49"/>
  <c r="H71" i="49" s="1"/>
  <c r="G70" i="49"/>
  <c r="F70" i="49"/>
  <c r="G69" i="49"/>
  <c r="F69" i="49"/>
  <c r="G68" i="49"/>
  <c r="F68" i="49"/>
  <c r="G67" i="49"/>
  <c r="F67" i="49"/>
  <c r="G66" i="49"/>
  <c r="F66" i="49"/>
  <c r="G65" i="49"/>
  <c r="F65" i="49"/>
  <c r="G64" i="49"/>
  <c r="H64" i="49" s="1"/>
  <c r="F64" i="49"/>
  <c r="G63" i="49"/>
  <c r="F63" i="49"/>
  <c r="G62" i="49"/>
  <c r="F62" i="49"/>
  <c r="G61" i="49"/>
  <c r="F61" i="49"/>
  <c r="H60" i="49"/>
  <c r="G60" i="49"/>
  <c r="F60" i="49"/>
  <c r="G59" i="49"/>
  <c r="F59" i="49"/>
  <c r="G58" i="49"/>
  <c r="F58" i="49"/>
  <c r="G57" i="49"/>
  <c r="F57" i="49"/>
  <c r="G56" i="49"/>
  <c r="F56" i="49"/>
  <c r="H56" i="49" s="1"/>
  <c r="G55" i="49"/>
  <c r="F55" i="49"/>
  <c r="H55" i="49" s="1"/>
  <c r="G54" i="49"/>
  <c r="F54" i="49"/>
  <c r="H54" i="49" s="1"/>
  <c r="G53" i="49"/>
  <c r="F53" i="49"/>
  <c r="G52" i="49"/>
  <c r="F52" i="49"/>
  <c r="H52" i="49" s="1"/>
  <c r="G51" i="49"/>
  <c r="F51" i="49"/>
  <c r="G50" i="49"/>
  <c r="F50" i="49"/>
  <c r="B50" i="49" s="1"/>
  <c r="G49" i="49"/>
  <c r="F49" i="49"/>
  <c r="G48" i="49"/>
  <c r="F48" i="49"/>
  <c r="H48" i="49" s="1"/>
  <c r="G47" i="49"/>
  <c r="F47" i="49"/>
  <c r="G46" i="49"/>
  <c r="F46" i="49"/>
  <c r="H46" i="49" s="1"/>
  <c r="G45" i="49"/>
  <c r="F45" i="49"/>
  <c r="G44" i="49"/>
  <c r="F44" i="49"/>
  <c r="G43" i="49"/>
  <c r="F43" i="49"/>
  <c r="G42" i="49"/>
  <c r="F42" i="49"/>
  <c r="H42" i="49" s="1"/>
  <c r="G41" i="49"/>
  <c r="F41" i="49"/>
  <c r="H41" i="49" s="1"/>
  <c r="G40" i="49"/>
  <c r="F40" i="49"/>
  <c r="H40" i="49" s="1"/>
  <c r="G39" i="49"/>
  <c r="F39" i="49"/>
  <c r="G38" i="49"/>
  <c r="H38" i="49" s="1"/>
  <c r="F38" i="49"/>
  <c r="G37" i="49"/>
  <c r="F37" i="49"/>
  <c r="G36" i="49"/>
  <c r="F36" i="49"/>
  <c r="G35" i="49"/>
  <c r="F35" i="49"/>
  <c r="H34" i="49"/>
  <c r="G34" i="49"/>
  <c r="F34" i="49"/>
  <c r="G33" i="49"/>
  <c r="F33" i="49"/>
  <c r="G32" i="49"/>
  <c r="F32" i="49"/>
  <c r="G31" i="49"/>
  <c r="F31" i="49"/>
  <c r="G30" i="49"/>
  <c r="F30" i="49"/>
  <c r="H30" i="49" s="1"/>
  <c r="G29" i="49"/>
  <c r="F29" i="49"/>
  <c r="G28" i="49"/>
  <c r="F28" i="49"/>
  <c r="H28" i="49" s="1"/>
  <c r="G27" i="49"/>
  <c r="F27" i="49"/>
  <c r="G26" i="49"/>
  <c r="F26" i="49"/>
  <c r="H26" i="49" s="1"/>
  <c r="G25" i="49"/>
  <c r="F25" i="49"/>
  <c r="G24" i="49"/>
  <c r="F24" i="49"/>
  <c r="G23" i="49"/>
  <c r="F23" i="49"/>
  <c r="G22" i="49"/>
  <c r="F22" i="49"/>
  <c r="G21" i="49"/>
  <c r="F21" i="49"/>
  <c r="G20" i="49"/>
  <c r="F20" i="49"/>
  <c r="G19" i="49"/>
  <c r="F19" i="49"/>
  <c r="G18" i="49"/>
  <c r="F18" i="49"/>
  <c r="G17" i="49"/>
  <c r="F17" i="49"/>
  <c r="G16" i="49"/>
  <c r="H16" i="49" s="1"/>
  <c r="F16" i="49"/>
  <c r="G15" i="49"/>
  <c r="F15" i="49"/>
  <c r="G14" i="49"/>
  <c r="F14" i="49"/>
  <c r="H14" i="49" s="1"/>
  <c r="G13" i="49"/>
  <c r="F13" i="49"/>
  <c r="G12" i="49"/>
  <c r="F12" i="49"/>
  <c r="C12" i="49"/>
  <c r="C13" i="49" s="1"/>
  <c r="C14" i="49" s="1"/>
  <c r="C15" i="49" s="1"/>
  <c r="C16" i="49" s="1"/>
  <c r="C17" i="49" s="1"/>
  <c r="C18" i="49" s="1"/>
  <c r="C19" i="49" s="1"/>
  <c r="C20" i="49" s="1"/>
  <c r="C21" i="49" s="1"/>
  <c r="C22" i="49" s="1"/>
  <c r="C23" i="49" s="1"/>
  <c r="C24" i="49" s="1"/>
  <c r="C25" i="49" s="1"/>
  <c r="C26" i="49" s="1"/>
  <c r="C27" i="49" s="1"/>
  <c r="C28" i="49" s="1"/>
  <c r="C29" i="49" s="1"/>
  <c r="C30" i="49" s="1"/>
  <c r="C31" i="49" s="1"/>
  <c r="C32" i="49" s="1"/>
  <c r="C33" i="49" s="1"/>
  <c r="C34" i="49" s="1"/>
  <c r="C35" i="49" s="1"/>
  <c r="C36" i="49" s="1"/>
  <c r="C37" i="49" s="1"/>
  <c r="C38" i="49" s="1"/>
  <c r="C39" i="49" s="1"/>
  <c r="C40" i="49" s="1"/>
  <c r="C41" i="49" s="1"/>
  <c r="C42" i="49" s="1"/>
  <c r="C43" i="49" s="1"/>
  <c r="C44" i="49" s="1"/>
  <c r="C45" i="49" s="1"/>
  <c r="C46" i="49" s="1"/>
  <c r="C47" i="49" s="1"/>
  <c r="C48" i="49" s="1"/>
  <c r="C49" i="49" s="1"/>
  <c r="C50" i="49" s="1"/>
  <c r="C51" i="49" s="1"/>
  <c r="C52" i="49" s="1"/>
  <c r="C53" i="49" s="1"/>
  <c r="C54" i="49" s="1"/>
  <c r="C55" i="49" s="1"/>
  <c r="C56" i="49" s="1"/>
  <c r="C57" i="49" s="1"/>
  <c r="C58" i="49" s="1"/>
  <c r="C59" i="49" s="1"/>
  <c r="C60" i="49" s="1"/>
  <c r="C61" i="49" s="1"/>
  <c r="C62" i="49" s="1"/>
  <c r="C63" i="49" s="1"/>
  <c r="C64" i="49" s="1"/>
  <c r="C65" i="49" s="1"/>
  <c r="C66" i="49" s="1"/>
  <c r="C67" i="49" s="1"/>
  <c r="C68" i="49" s="1"/>
  <c r="C69" i="49" s="1"/>
  <c r="C70" i="49" s="1"/>
  <c r="C71" i="49" s="1"/>
  <c r="C72" i="49" s="1"/>
  <c r="C73" i="49" s="1"/>
  <c r="C74" i="49" s="1"/>
  <c r="C75" i="49" s="1"/>
  <c r="C76" i="49" s="1"/>
  <c r="C77" i="49" s="1"/>
  <c r="C78" i="49" s="1"/>
  <c r="C79" i="49" s="1"/>
  <c r="C80" i="49" s="1"/>
  <c r="C81" i="49" s="1"/>
  <c r="C82" i="49" s="1"/>
  <c r="C83" i="49" s="1"/>
  <c r="C84" i="49" s="1"/>
  <c r="C85" i="49" s="1"/>
  <c r="C86" i="49" s="1"/>
  <c r="C87" i="49" s="1"/>
  <c r="C88" i="49" s="1"/>
  <c r="C89" i="49" s="1"/>
  <c r="C90" i="49" s="1"/>
  <c r="C91" i="49" s="1"/>
  <c r="C92" i="49" s="1"/>
  <c r="C93" i="49" s="1"/>
  <c r="C94" i="49" s="1"/>
  <c r="C95" i="49" s="1"/>
  <c r="C96" i="49" s="1"/>
  <c r="C97" i="49" s="1"/>
  <c r="C98" i="49" s="1"/>
  <c r="C99" i="49" s="1"/>
  <c r="C100" i="49" s="1"/>
  <c r="C101" i="49" s="1"/>
  <c r="C102" i="49" s="1"/>
  <c r="C103" i="49" s="1"/>
  <c r="C104" i="49" s="1"/>
  <c r="C105" i="49" s="1"/>
  <c r="C106" i="49" s="1"/>
  <c r="C107" i="49" s="1"/>
  <c r="C108" i="49" s="1"/>
  <c r="C109" i="49" s="1"/>
  <c r="G11" i="49"/>
  <c r="F11" i="49"/>
  <c r="H11" i="49" s="1"/>
  <c r="C11" i="49"/>
  <c r="J10" i="49"/>
  <c r="E10" i="49"/>
  <c r="G10" i="49" s="1"/>
  <c r="I8" i="49"/>
  <c r="J8" i="49" s="1"/>
  <c r="K8" i="49" s="1"/>
  <c r="L8" i="49" s="1"/>
  <c r="M8" i="49" s="1"/>
  <c r="D8" i="49"/>
  <c r="C12" i="48"/>
  <c r="E11" i="48"/>
  <c r="E12" i="48" s="1"/>
  <c r="D21" i="25" s="1"/>
  <c r="E21" i="25" s="1"/>
  <c r="F21" i="25" s="1"/>
  <c r="J16" i="52" s="1"/>
  <c r="D11" i="48"/>
  <c r="D12" i="48" s="1"/>
  <c r="H12" i="49" l="1"/>
  <c r="H24" i="49"/>
  <c r="H61" i="49"/>
  <c r="H73" i="49"/>
  <c r="H77" i="49"/>
  <c r="H13" i="49"/>
  <c r="H17" i="49"/>
  <c r="H32" i="49"/>
  <c r="H36" i="49"/>
  <c r="H47" i="49"/>
  <c r="H51" i="49"/>
  <c r="H58" i="49"/>
  <c r="H62" i="49"/>
  <c r="H66" i="49"/>
  <c r="H70" i="49"/>
  <c r="H74" i="49"/>
  <c r="H89" i="49"/>
  <c r="H44" i="49"/>
  <c r="H18" i="49"/>
  <c r="H22" i="49"/>
  <c r="H75" i="49"/>
  <c r="H94" i="49"/>
  <c r="H23" i="49"/>
  <c r="H49" i="49"/>
  <c r="H68" i="49"/>
  <c r="H72" i="49"/>
  <c r="H91" i="49"/>
  <c r="J18" i="52"/>
  <c r="C26" i="25"/>
  <c r="H98" i="49"/>
  <c r="H80" i="49"/>
  <c r="F10" i="49"/>
  <c r="H10" i="49" s="1"/>
  <c r="D11" i="49" s="1"/>
  <c r="H50" i="49"/>
  <c r="H65" i="49"/>
  <c r="H90" i="49"/>
  <c r="H86" i="49"/>
  <c r="D19" i="25"/>
  <c r="E19" i="25" s="1"/>
  <c r="F19" i="25" s="1"/>
  <c r="J15" i="52" s="1"/>
  <c r="H96" i="49"/>
  <c r="H43" i="49"/>
  <c r="H57" i="49"/>
  <c r="H82" i="49"/>
  <c r="H19" i="49"/>
  <c r="H39" i="49"/>
  <c r="H53" i="49"/>
  <c r="H78" i="49"/>
  <c r="H20" i="49"/>
  <c r="H69" i="49"/>
  <c r="H84" i="49"/>
  <c r="H99" i="49"/>
  <c r="H21" i="49"/>
  <c r="H31" i="49"/>
  <c r="I10" i="49"/>
  <c r="L10" i="49" s="1"/>
  <c r="H25" i="49"/>
  <c r="H33" i="49"/>
  <c r="H15" i="49"/>
  <c r="H27" i="49"/>
  <c r="H35" i="49"/>
  <c r="H29" i="49"/>
  <c r="H37" i="49"/>
  <c r="H45" i="49"/>
  <c r="H63" i="49"/>
  <c r="H59" i="49"/>
  <c r="H67" i="49"/>
  <c r="F23" i="13"/>
  <c r="F22" i="13"/>
  <c r="F21" i="13"/>
  <c r="F20" i="13"/>
  <c r="H20" i="13" s="1"/>
  <c r="F19" i="13"/>
  <c r="D23" i="13"/>
  <c r="D22" i="13"/>
  <c r="D21" i="13"/>
  <c r="D20" i="13"/>
  <c r="D19" i="13"/>
  <c r="C23" i="13"/>
  <c r="C22" i="13"/>
  <c r="C21" i="13"/>
  <c r="H21" i="13" s="1"/>
  <c r="C20" i="13"/>
  <c r="C19" i="13"/>
  <c r="C7" i="13"/>
  <c r="B20" i="13"/>
  <c r="B21" i="13" s="1"/>
  <c r="B22" i="13" s="1"/>
  <c r="B23" i="13" s="1"/>
  <c r="F11" i="13"/>
  <c r="F10" i="13"/>
  <c r="F9" i="13"/>
  <c r="H9" i="13" s="1"/>
  <c r="F8" i="13"/>
  <c r="F7" i="13"/>
  <c r="D11" i="13"/>
  <c r="D10" i="13"/>
  <c r="D9" i="13"/>
  <c r="D8" i="13"/>
  <c r="D7" i="13"/>
  <c r="C11" i="13"/>
  <c r="C10" i="13"/>
  <c r="C9" i="13"/>
  <c r="C8" i="13"/>
  <c r="E9" i="13"/>
  <c r="E8" i="13"/>
  <c r="B8" i="13"/>
  <c r="B9" i="13" s="1"/>
  <c r="B10" i="13" s="1"/>
  <c r="B11" i="13" s="1"/>
  <c r="E23" i="13" l="1"/>
  <c r="I11" i="49"/>
  <c r="L11" i="49" s="1"/>
  <c r="D12" i="49"/>
  <c r="J11" i="49"/>
  <c r="E22" i="13"/>
  <c r="H11" i="13"/>
  <c r="H8" i="13"/>
  <c r="E21" i="13"/>
  <c r="H23" i="13"/>
  <c r="G23" i="13"/>
  <c r="H19" i="13"/>
  <c r="G19" i="13"/>
  <c r="D24" i="13"/>
  <c r="E20" i="13"/>
  <c r="G20" i="13"/>
  <c r="H22" i="13"/>
  <c r="F24" i="13"/>
  <c r="G22" i="13"/>
  <c r="E19" i="13"/>
  <c r="G21" i="13"/>
  <c r="C24" i="13"/>
  <c r="F12" i="13"/>
  <c r="G9" i="13"/>
  <c r="G8" i="13"/>
  <c r="E10" i="13"/>
  <c r="E11" i="13"/>
  <c r="H10" i="13"/>
  <c r="C12" i="13"/>
  <c r="E7" i="13"/>
  <c r="G11" i="13"/>
  <c r="D12" i="13"/>
  <c r="G7" i="13"/>
  <c r="H7" i="13"/>
  <c r="G10" i="13"/>
  <c r="H24" i="13" l="1"/>
  <c r="D23" i="25" s="1"/>
  <c r="E23" i="25" s="1"/>
  <c r="F23" i="25" s="1"/>
  <c r="J17" i="52" s="1"/>
  <c r="H12" i="13"/>
  <c r="J12" i="49"/>
  <c r="D13" i="49"/>
  <c r="I12" i="49"/>
  <c r="L12" i="49" s="1"/>
  <c r="E24" i="13"/>
  <c r="G24" i="13"/>
  <c r="G12" i="13"/>
  <c r="E12" i="13"/>
  <c r="E28" i="30"/>
  <c r="D28" i="30"/>
  <c r="E16" i="30"/>
  <c r="D16" i="30"/>
  <c r="F15" i="30"/>
  <c r="F14" i="30"/>
  <c r="F13" i="30"/>
  <c r="F12" i="30"/>
  <c r="F11" i="30"/>
  <c r="F27" i="30"/>
  <c r="G27" i="30" s="1"/>
  <c r="P43" i="31"/>
  <c r="I43" i="31"/>
  <c r="Q43" i="31" s="1"/>
  <c r="P38" i="31"/>
  <c r="F26" i="30" s="1"/>
  <c r="H26" i="30" s="1"/>
  <c r="I38" i="31"/>
  <c r="Q38" i="31" s="1"/>
  <c r="P32" i="31"/>
  <c r="F25" i="30" s="1"/>
  <c r="G25" i="30" s="1"/>
  <c r="I32" i="31"/>
  <c r="P22" i="31"/>
  <c r="F24" i="30" s="1"/>
  <c r="G24" i="30" s="1"/>
  <c r="I22" i="31"/>
  <c r="P12" i="31"/>
  <c r="F23" i="30" s="1"/>
  <c r="H23" i="30" s="1"/>
  <c r="I12" i="31"/>
  <c r="Q12" i="31" s="1"/>
  <c r="Q32" i="31" l="1"/>
  <c r="H27" i="30"/>
  <c r="F16" i="30"/>
  <c r="H26" i="13"/>
  <c r="Q22" i="31"/>
  <c r="H24" i="30"/>
  <c r="G26" i="30"/>
  <c r="H25" i="30"/>
  <c r="F28" i="30"/>
  <c r="I45" i="31"/>
  <c r="P45" i="31"/>
  <c r="G23" i="30"/>
  <c r="I13" i="49"/>
  <c r="L13" i="49" s="1"/>
  <c r="D14" i="49"/>
  <c r="J13" i="49"/>
  <c r="L36" i="29"/>
  <c r="G28" i="30" l="1"/>
  <c r="H28" i="30"/>
  <c r="H30" i="30" s="1"/>
  <c r="H33" i="30" s="1"/>
  <c r="H34" i="30" s="1"/>
  <c r="Q45" i="31"/>
  <c r="J14" i="49"/>
  <c r="D15" i="49"/>
  <c r="I14" i="49"/>
  <c r="L14" i="49" s="1"/>
  <c r="D16" i="49" l="1"/>
  <c r="I15" i="49"/>
  <c r="L15" i="49" s="1"/>
  <c r="J15" i="49"/>
  <c r="D17" i="49" l="1"/>
  <c r="J16" i="49"/>
  <c r="I16" i="49"/>
  <c r="L16" i="49" s="1"/>
  <c r="J17" i="49" l="1"/>
  <c r="I17" i="49"/>
  <c r="L17" i="49" s="1"/>
  <c r="D18" i="49"/>
  <c r="D19" i="49" l="1"/>
  <c r="J18" i="49"/>
  <c r="I18" i="49"/>
  <c r="L18" i="49" s="1"/>
  <c r="J19" i="49" l="1"/>
  <c r="I19" i="49"/>
  <c r="L19" i="49" s="1"/>
  <c r="D20" i="49"/>
  <c r="D21" i="49" l="1"/>
  <c r="J20" i="49"/>
  <c r="I20" i="49"/>
  <c r="L20" i="49" s="1"/>
  <c r="J21" i="49" l="1"/>
  <c r="I21" i="49"/>
  <c r="L21" i="49" s="1"/>
  <c r="D22" i="49"/>
  <c r="D23" i="49" l="1"/>
  <c r="J22" i="49"/>
  <c r="I22" i="49"/>
  <c r="L22" i="49" s="1"/>
  <c r="J23" i="49" l="1"/>
  <c r="I23" i="49"/>
  <c r="L23" i="49" s="1"/>
  <c r="D24" i="49"/>
  <c r="D25" i="49" l="1"/>
  <c r="J24" i="49"/>
  <c r="I24" i="49"/>
  <c r="L24" i="49" s="1"/>
  <c r="J25" i="49" l="1"/>
  <c r="I25" i="49"/>
  <c r="L25" i="49" s="1"/>
  <c r="D26" i="49"/>
  <c r="D27" i="49" l="1"/>
  <c r="J26" i="49"/>
  <c r="I26" i="49"/>
  <c r="L26" i="49" s="1"/>
  <c r="J27" i="49" l="1"/>
  <c r="I27" i="49"/>
  <c r="L27" i="49" s="1"/>
  <c r="D28" i="49"/>
  <c r="D29" i="49" l="1"/>
  <c r="J28" i="49"/>
  <c r="I28" i="49"/>
  <c r="L28" i="49" s="1"/>
  <c r="J29" i="49" l="1"/>
  <c r="I29" i="49"/>
  <c r="L29" i="49" s="1"/>
  <c r="D30" i="49"/>
  <c r="D31" i="49" l="1"/>
  <c r="J30" i="49"/>
  <c r="I30" i="49"/>
  <c r="L30" i="49" s="1"/>
  <c r="J31" i="49" l="1"/>
  <c r="I31" i="49"/>
  <c r="L31" i="49" s="1"/>
  <c r="D32" i="49"/>
  <c r="D33" i="49" l="1"/>
  <c r="J32" i="49"/>
  <c r="I32" i="49"/>
  <c r="L32" i="49" s="1"/>
  <c r="J33" i="49" l="1"/>
  <c r="I33" i="49"/>
  <c r="L33" i="49" s="1"/>
  <c r="D34" i="49"/>
  <c r="D35" i="49" l="1"/>
  <c r="J34" i="49"/>
  <c r="I34" i="49"/>
  <c r="L34" i="49" s="1"/>
  <c r="J35" i="49" l="1"/>
  <c r="I35" i="49"/>
  <c r="L35" i="49" s="1"/>
  <c r="D36" i="49"/>
  <c r="D37" i="49" l="1"/>
  <c r="J36" i="49"/>
  <c r="I36" i="49"/>
  <c r="L36" i="49" s="1"/>
  <c r="J37" i="49" l="1"/>
  <c r="I37" i="49"/>
  <c r="L37" i="49" s="1"/>
  <c r="D38" i="49"/>
  <c r="D39" i="49" l="1"/>
  <c r="J38" i="49"/>
  <c r="I38" i="49"/>
  <c r="L38" i="49" s="1"/>
  <c r="J39" i="49" l="1"/>
  <c r="I39" i="49"/>
  <c r="L39" i="49" s="1"/>
  <c r="D40" i="49"/>
  <c r="D41" i="49" l="1"/>
  <c r="J40" i="49"/>
  <c r="I40" i="49"/>
  <c r="L40" i="49" s="1"/>
  <c r="J41" i="49" l="1"/>
  <c r="I41" i="49"/>
  <c r="L41" i="49" s="1"/>
  <c r="D42" i="49"/>
  <c r="D43" i="49" l="1"/>
  <c r="J42" i="49"/>
  <c r="I42" i="49"/>
  <c r="L42" i="49" s="1"/>
  <c r="J43" i="49" l="1"/>
  <c r="I43" i="49"/>
  <c r="L43" i="49" s="1"/>
  <c r="D44" i="49"/>
  <c r="D45" i="49" l="1"/>
  <c r="J44" i="49"/>
  <c r="I44" i="49"/>
  <c r="L44" i="49" s="1"/>
  <c r="J45" i="49" l="1"/>
  <c r="I45" i="49"/>
  <c r="L45" i="49" s="1"/>
  <c r="D46" i="49"/>
  <c r="N45" i="49" l="1"/>
  <c r="D47" i="49"/>
  <c r="J46" i="49"/>
  <c r="I46" i="49"/>
  <c r="L46" i="49" s="1"/>
  <c r="J47" i="49" l="1"/>
  <c r="I47" i="49"/>
  <c r="L47" i="49" s="1"/>
  <c r="D48" i="49"/>
  <c r="D49" i="49" l="1"/>
  <c r="J48" i="49"/>
  <c r="I48" i="49"/>
  <c r="L48" i="49" s="1"/>
  <c r="J49" i="49" l="1"/>
  <c r="I49" i="49"/>
  <c r="L49" i="49" s="1"/>
  <c r="D50" i="49"/>
  <c r="D51" i="49" l="1"/>
  <c r="J50" i="49"/>
  <c r="I50" i="49"/>
  <c r="L50" i="49" s="1"/>
  <c r="I51" i="49" l="1"/>
  <c r="L51" i="49" s="1"/>
  <c r="D17" i="25" s="1"/>
  <c r="E17" i="25" s="1"/>
  <c r="F17" i="25" s="1"/>
  <c r="D52" i="49"/>
  <c r="J51" i="49"/>
  <c r="J14" i="52" l="1"/>
  <c r="J19" i="52" s="1"/>
  <c r="F26" i="25"/>
  <c r="D29" i="25" s="1"/>
  <c r="D35" i="51" s="1"/>
  <c r="D37" i="51" s="1"/>
  <c r="D53" i="49"/>
  <c r="J52" i="49"/>
  <c r="I52" i="49"/>
  <c r="L52" i="49" s="1"/>
  <c r="C27" i="52" l="1"/>
  <c r="C26" i="52"/>
  <c r="C28" i="52"/>
  <c r="C25" i="52"/>
  <c r="I53" i="49"/>
  <c r="L53" i="49" s="1"/>
  <c r="D54" i="49"/>
  <c r="J53" i="49"/>
  <c r="D55" i="49" l="1"/>
  <c r="J54" i="49"/>
  <c r="I54" i="49"/>
  <c r="L54" i="49" s="1"/>
  <c r="I55" i="49" l="1"/>
  <c r="L55" i="49" s="1"/>
  <c r="D56" i="49"/>
  <c r="J55" i="49"/>
  <c r="D57" i="49" l="1"/>
  <c r="J56" i="49"/>
  <c r="I56" i="49"/>
  <c r="L56" i="49" s="1"/>
  <c r="I57" i="49" l="1"/>
  <c r="L57" i="49" s="1"/>
  <c r="J57" i="49"/>
  <c r="D58" i="49"/>
  <c r="D59" i="49" l="1"/>
  <c r="J58" i="49"/>
  <c r="I58" i="49"/>
  <c r="L58" i="49" s="1"/>
  <c r="J59" i="49" l="1"/>
  <c r="I59" i="49"/>
  <c r="L59" i="49" s="1"/>
  <c r="D60" i="49"/>
  <c r="D61" i="49" l="1"/>
  <c r="J60" i="49"/>
  <c r="I60" i="49"/>
  <c r="L60" i="49" s="1"/>
  <c r="J61" i="49" l="1"/>
  <c r="I61" i="49"/>
  <c r="L61" i="49" s="1"/>
  <c r="D62" i="49"/>
  <c r="D63" i="49" l="1"/>
  <c r="J62" i="49"/>
  <c r="I62" i="49"/>
  <c r="L62" i="49" s="1"/>
  <c r="J63" i="49" l="1"/>
  <c r="I63" i="49"/>
  <c r="L63" i="49" s="1"/>
  <c r="D64" i="49"/>
  <c r="D65" i="49" l="1"/>
  <c r="J64" i="49"/>
  <c r="I64" i="49"/>
  <c r="L64" i="49" s="1"/>
  <c r="J65" i="49" l="1"/>
  <c r="I65" i="49"/>
  <c r="L65" i="49" s="1"/>
  <c r="D66" i="49"/>
  <c r="D67" i="49" l="1"/>
  <c r="J66" i="49"/>
  <c r="I66" i="49"/>
  <c r="L66" i="49" s="1"/>
  <c r="D68" i="49" l="1"/>
  <c r="J67" i="49"/>
  <c r="I67" i="49"/>
  <c r="L67" i="49" s="1"/>
  <c r="I68" i="49" l="1"/>
  <c r="L68" i="49" s="1"/>
  <c r="D69" i="49"/>
  <c r="J68" i="49"/>
  <c r="D70" i="49" l="1"/>
  <c r="J69" i="49"/>
  <c r="I69" i="49"/>
  <c r="L69" i="49" s="1"/>
  <c r="I70" i="49" l="1"/>
  <c r="L70" i="49" s="1"/>
  <c r="D71" i="49"/>
  <c r="J70" i="49"/>
  <c r="D72" i="49" l="1"/>
  <c r="J71" i="49"/>
  <c r="I71" i="49"/>
  <c r="L71" i="49" s="1"/>
  <c r="I72" i="49" l="1"/>
  <c r="L72" i="49" s="1"/>
  <c r="D73" i="49"/>
  <c r="J72" i="49"/>
  <c r="D74" i="49" l="1"/>
  <c r="J73" i="49"/>
  <c r="I73" i="49"/>
  <c r="L73" i="49" s="1"/>
  <c r="I74" i="49" l="1"/>
  <c r="L74" i="49" s="1"/>
  <c r="D75" i="49"/>
  <c r="J74" i="49"/>
  <c r="D76" i="49" l="1"/>
  <c r="J75" i="49"/>
  <c r="I75" i="49"/>
  <c r="L75" i="49" s="1"/>
  <c r="I76" i="49" l="1"/>
  <c r="L76" i="49" s="1"/>
  <c r="D77" i="49"/>
  <c r="J76" i="49"/>
  <c r="D78" i="49" l="1"/>
  <c r="J77" i="49"/>
  <c r="I77" i="49"/>
  <c r="L77" i="49" s="1"/>
  <c r="I78" i="49" l="1"/>
  <c r="L78" i="49" s="1"/>
  <c r="D79" i="49"/>
  <c r="J78" i="49"/>
  <c r="D80" i="49" l="1"/>
  <c r="J79" i="49"/>
  <c r="I79" i="49"/>
  <c r="L79" i="49" s="1"/>
  <c r="I80" i="49" l="1"/>
  <c r="L80" i="49" s="1"/>
  <c r="D81" i="49"/>
  <c r="J80" i="49"/>
  <c r="D82" i="49" l="1"/>
  <c r="J81" i="49"/>
  <c r="I81" i="49"/>
  <c r="L81" i="49" s="1"/>
  <c r="I82" i="49" l="1"/>
  <c r="L82" i="49" s="1"/>
  <c r="D83" i="49"/>
  <c r="J82" i="49"/>
  <c r="D84" i="49" l="1"/>
  <c r="J83" i="49"/>
  <c r="I83" i="49"/>
  <c r="L83" i="49" s="1"/>
  <c r="I84" i="49" l="1"/>
  <c r="L84" i="49" s="1"/>
  <c r="D85" i="49"/>
  <c r="J84" i="49"/>
  <c r="D86" i="49" l="1"/>
  <c r="J85" i="49"/>
  <c r="I85" i="49"/>
  <c r="L85" i="49" s="1"/>
  <c r="I86" i="49" l="1"/>
  <c r="L86" i="49" s="1"/>
  <c r="D87" i="49"/>
  <c r="J86" i="49"/>
  <c r="D88" i="49" l="1"/>
  <c r="J87" i="49"/>
  <c r="I87" i="49"/>
  <c r="L87" i="49" s="1"/>
  <c r="I88" i="49" l="1"/>
  <c r="L88" i="49" s="1"/>
  <c r="D89" i="49"/>
  <c r="J88" i="49"/>
  <c r="D90" i="49" l="1"/>
  <c r="J89" i="49"/>
  <c r="I89" i="49"/>
  <c r="L89" i="49" s="1"/>
  <c r="I90" i="49" l="1"/>
  <c r="L90" i="49" s="1"/>
  <c r="D91" i="49"/>
  <c r="J90" i="49"/>
  <c r="D92" i="49" l="1"/>
  <c r="J91" i="49"/>
  <c r="I91" i="49"/>
  <c r="L91" i="49" s="1"/>
  <c r="I92" i="49" l="1"/>
  <c r="L92" i="49" s="1"/>
  <c r="D93" i="49"/>
  <c r="J92" i="49"/>
  <c r="D94" i="49" l="1"/>
  <c r="J93" i="49"/>
  <c r="I93" i="49"/>
  <c r="L93" i="49" s="1"/>
  <c r="I94" i="49" l="1"/>
  <c r="L94" i="49" s="1"/>
  <c r="D95" i="49"/>
  <c r="J94" i="49"/>
  <c r="D96" i="49" l="1"/>
  <c r="J95" i="49"/>
  <c r="I95" i="49"/>
  <c r="L95" i="49" s="1"/>
  <c r="I96" i="49" l="1"/>
  <c r="L96" i="49" s="1"/>
  <c r="D97" i="49"/>
  <c r="J96" i="49"/>
  <c r="D98" i="49" l="1"/>
  <c r="J97" i="49"/>
  <c r="I97" i="49"/>
  <c r="L97" i="49" s="1"/>
  <c r="J98" i="49" l="1"/>
  <c r="I98" i="49"/>
  <c r="L98" i="49" s="1"/>
  <c r="D99" i="49"/>
  <c r="I99" i="49" l="1"/>
  <c r="L99" i="49" s="1"/>
  <c r="D100" i="49"/>
  <c r="J99" i="49"/>
  <c r="D101" i="49" l="1"/>
  <c r="J100" i="49"/>
  <c r="I100" i="49"/>
  <c r="L100" i="49" s="1"/>
  <c r="I101" i="49" l="1"/>
  <c r="L101" i="49" s="1"/>
  <c r="D102" i="49"/>
  <c r="J101" i="49"/>
  <c r="D103" i="49" l="1"/>
  <c r="J102" i="49"/>
  <c r="I102" i="49"/>
  <c r="L102" i="49" s="1"/>
  <c r="I103" i="49" l="1"/>
  <c r="L103" i="49" s="1"/>
  <c r="D104" i="49"/>
  <c r="J103" i="49"/>
  <c r="D105" i="49" l="1"/>
  <c r="J104" i="49"/>
  <c r="I104" i="49"/>
  <c r="L104" i="49" s="1"/>
  <c r="I105" i="49" l="1"/>
  <c r="L105" i="49" s="1"/>
  <c r="D106" i="49"/>
  <c r="J105" i="49"/>
  <c r="D107" i="49" l="1"/>
  <c r="J106" i="49"/>
  <c r="I106" i="49"/>
  <c r="L106" i="49" s="1"/>
  <c r="I107" i="49" l="1"/>
  <c r="L107" i="49" s="1"/>
  <c r="D108" i="49"/>
  <c r="J107" i="49"/>
  <c r="D109" i="49" l="1"/>
  <c r="J108" i="49"/>
  <c r="I108" i="49"/>
  <c r="L108" i="49" s="1"/>
  <c r="I109" i="49" l="1"/>
  <c r="L109" i="49" s="1"/>
  <c r="J109" i="49"/>
  <c r="K108" i="49" s="1"/>
  <c r="K107" i="49"/>
  <c r="K104" i="49" l="1"/>
  <c r="K106" i="49"/>
  <c r="M109" i="49"/>
  <c r="M11" i="49"/>
  <c r="M10" i="49"/>
  <c r="M12" i="49"/>
  <c r="M14" i="49"/>
  <c r="M13" i="49"/>
  <c r="M15" i="49"/>
  <c r="M17" i="49"/>
  <c r="M18" i="49"/>
  <c r="M16" i="49"/>
  <c r="M20" i="49"/>
  <c r="M19" i="49"/>
  <c r="M21" i="49"/>
  <c r="M22" i="49"/>
  <c r="M25" i="49"/>
  <c r="M24" i="49"/>
  <c r="M23" i="49"/>
  <c r="M26" i="49"/>
  <c r="M27" i="49"/>
  <c r="M28" i="49"/>
  <c r="M30" i="49"/>
  <c r="M29" i="49"/>
  <c r="M31" i="49"/>
  <c r="M34" i="49"/>
  <c r="M32" i="49"/>
  <c r="M33" i="49"/>
  <c r="M35" i="49"/>
  <c r="M37" i="49"/>
  <c r="M36" i="49"/>
  <c r="M38" i="49"/>
  <c r="M40" i="49"/>
  <c r="M39" i="49"/>
  <c r="M41" i="49"/>
  <c r="M42" i="49"/>
  <c r="M44" i="49"/>
  <c r="M43" i="49"/>
  <c r="M45" i="49"/>
  <c r="M46" i="49"/>
  <c r="M47" i="49"/>
  <c r="M48" i="49"/>
  <c r="M49" i="49"/>
  <c r="M51" i="49"/>
  <c r="M50" i="49"/>
  <c r="M52" i="49"/>
  <c r="M53" i="49"/>
  <c r="M56" i="49"/>
  <c r="M54" i="49"/>
  <c r="M55" i="49"/>
  <c r="M58" i="49"/>
  <c r="M57" i="49"/>
  <c r="M59" i="49"/>
  <c r="M63" i="49"/>
  <c r="M60" i="49"/>
  <c r="M62" i="49"/>
  <c r="M61" i="49"/>
  <c r="M64" i="49"/>
  <c r="M65" i="49"/>
  <c r="M66" i="49"/>
  <c r="M67" i="49"/>
  <c r="M68" i="49"/>
  <c r="M71" i="49"/>
  <c r="M69" i="49"/>
  <c r="M70" i="49"/>
  <c r="M72" i="49"/>
  <c r="M73" i="49"/>
  <c r="M74" i="49"/>
  <c r="M75" i="49"/>
  <c r="M77" i="49"/>
  <c r="M76" i="49"/>
  <c r="M78" i="49"/>
  <c r="M79" i="49"/>
  <c r="M80" i="49"/>
  <c r="M82" i="49"/>
  <c r="M81" i="49"/>
  <c r="M84" i="49"/>
  <c r="M85" i="49"/>
  <c r="M83" i="49"/>
  <c r="M87" i="49"/>
  <c r="M86" i="49"/>
  <c r="M88" i="49"/>
  <c r="M89" i="49"/>
  <c r="M92" i="49"/>
  <c r="M90" i="49"/>
  <c r="M91" i="49"/>
  <c r="M93" i="49"/>
  <c r="M94" i="49"/>
  <c r="M95" i="49"/>
  <c r="M96" i="49"/>
  <c r="M97" i="49"/>
  <c r="M99" i="49"/>
  <c r="M100" i="49"/>
  <c r="M101" i="49"/>
  <c r="M98" i="49"/>
  <c r="M102" i="49"/>
  <c r="M104" i="49"/>
  <c r="M103" i="49"/>
  <c r="M106" i="49"/>
  <c r="M105" i="49"/>
  <c r="K105" i="49"/>
  <c r="M108" i="49"/>
  <c r="K109" i="49"/>
  <c r="K10" i="49"/>
  <c r="K13" i="49"/>
  <c r="K12" i="49"/>
  <c r="K11" i="49"/>
  <c r="K14" i="49"/>
  <c r="K15" i="49"/>
  <c r="K17" i="49"/>
  <c r="K19" i="49"/>
  <c r="K16" i="49"/>
  <c r="K18" i="49"/>
  <c r="K22" i="49"/>
  <c r="K20" i="49"/>
  <c r="K21" i="49"/>
  <c r="K23" i="49"/>
  <c r="K24" i="49"/>
  <c r="K27" i="49"/>
  <c r="K25" i="49"/>
  <c r="K26" i="49"/>
  <c r="K28" i="49"/>
  <c r="K30" i="49"/>
  <c r="K29" i="49"/>
  <c r="K31" i="49"/>
  <c r="K33" i="49"/>
  <c r="K34" i="49"/>
  <c r="K32" i="49"/>
  <c r="K36" i="49"/>
  <c r="K35" i="49"/>
  <c r="K38" i="49"/>
  <c r="K37" i="49"/>
  <c r="K39" i="49"/>
  <c r="K40" i="49"/>
  <c r="K44" i="49"/>
  <c r="K41" i="49"/>
  <c r="K42" i="49"/>
  <c r="K43" i="49"/>
  <c r="K45" i="49"/>
  <c r="K47" i="49"/>
  <c r="K46" i="49"/>
  <c r="K48" i="49"/>
  <c r="K50" i="49"/>
  <c r="K49" i="49"/>
  <c r="K52" i="49"/>
  <c r="K53" i="49"/>
  <c r="K55" i="49"/>
  <c r="K51" i="49"/>
  <c r="K54" i="49"/>
  <c r="K57" i="49"/>
  <c r="K56" i="49"/>
  <c r="K58" i="49"/>
  <c r="K60" i="49"/>
  <c r="K59" i="49"/>
  <c r="K63" i="49"/>
  <c r="K61" i="49"/>
  <c r="K62" i="49"/>
  <c r="K64" i="49"/>
  <c r="K65" i="49"/>
  <c r="K67" i="49"/>
  <c r="K66" i="49"/>
  <c r="K68" i="49"/>
  <c r="K70" i="49"/>
  <c r="K69" i="49"/>
  <c r="K74" i="49"/>
  <c r="K73" i="49"/>
  <c r="K71" i="49"/>
  <c r="K72" i="49"/>
  <c r="K75" i="49"/>
  <c r="K77" i="49"/>
  <c r="K76" i="49"/>
  <c r="K79" i="49"/>
  <c r="K78" i="49"/>
  <c r="K80" i="49"/>
  <c r="K81" i="49"/>
  <c r="K83" i="49"/>
  <c r="K84" i="49"/>
  <c r="K86" i="49"/>
  <c r="K85" i="49"/>
  <c r="K82" i="49"/>
  <c r="K90" i="49"/>
  <c r="K87" i="49"/>
  <c r="K88" i="49"/>
  <c r="K91" i="49"/>
  <c r="K89" i="49"/>
  <c r="K92" i="49"/>
  <c r="K93" i="49"/>
  <c r="K95" i="49"/>
  <c r="K94" i="49"/>
  <c r="K96" i="49"/>
  <c r="K97" i="49"/>
  <c r="K99" i="49"/>
  <c r="K98" i="49"/>
  <c r="K101" i="49"/>
  <c r="K100" i="49"/>
  <c r="K103" i="49"/>
  <c r="K102" i="49"/>
  <c r="M107" i="4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tc={296174B1-F04F-4190-8A3D-D7BCEE84685E}</author>
  </authors>
  <commentList>
    <comment ref="B11" authorId="0" shapeId="0" xr:uid="{00000000-0006-0000-0300-000001000000}">
      <text>
        <t>[Threaded comment]
Your version of Excel allows you to read this threaded comment; however, any edits to it will get removed if the file is opened in a newer version of Excel. Learn more: https://go.microsoft.com/fwlink/?linkid=870924
Comment:
    Producto no está diseñado inicialmente para incluir a conyuge y asegurados dependientes hijos dentro de la misma póliza. Por tanto este campo está de más.</t>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exión1" type="1" refreshedVersion="0" savePassword="1" background="1" saveData="1">
    <dbPr connection="DBQ=C:\super\super.mdb;DefaultDir=C:\super;Driver={Microsoft Access Driver (*.mdb)};DriverId=25;FIL=MS Access;ImplicitCommitSync=Yes;MaxBufferSize=512;MaxScanRows=8;PageTimeout=5;SafeTransactions=0;Threads=3;UserCommitSync=Yes;" command="SELECT `cuadro 46`.SumaDeEAD1_1_A, `cuadro 46`.SumaDeEAD1_2_A, `cuadro 46`.SumaDeEAD1_3_A, `cuadro 46`.SumaDeEAD1_4_A, `cuadro 46`.SumaDeEAD1_5_A, `cuadro 46`.SumaDeEAD1_6_A, `cuadro 46`.SumaDeEAD1_7_A, `cuadro 46`.SumaDeEAD1_8_A, `cuadro 46`.SumaDeEAD1_9_A, `cuadro 46`.SumaDeEAD1_10_A, `cuadro 46`.SumaDeEAD1_11_A, `cuadro 46`.SumaDeEAD1_12_A, `cuadro 46`.SumaDeEAD1_1_B, `cuadro 46`.SumaDeEAD1_2_B, `cuadro 46`.SumaDeEAD1_3_B, `cuadro 46`.SumaDeEAD1_4_B, `cuadro 46`.SumaDeEAD1_5_B, `cuadro 46`.SumaDeEAD1_6_B, `cuadro 46`.SumaDeEAD1_7_B, `cuadro 46`.SumaDeEAD1_8_B, `cuadro 46`.SumaDeEAD1_9_B, `cuadro 46`.SumaDeEAD1_10_B, `cuadro 46`.SumaDeEAD1_11_B, `cuadro 46`.SumaDeEAD1_12_B, `cuadro 46`.SumaDeEAD1_1_C, `cuadro 46`.SumaDeEAD1_2_C, `cuadro 46`.SumaDeEAD1_3_C, `cuadro 46`.SumaDeEAD1_4_C, `cuadro 46`.SumaDeEAD1_5_C, `cuadro 46`.SumaDeEAD1_6_C, `cuadro 46`.SumaDeEAD1_7_C, `cuadro 46`.SumaDeEAD1_8_C, `cuadro 46`.SumaDeEAD1_9_C, `cuadro 46`.SumaDeEAD1_10_C, `cuadro 46`.SumaDeEAD1_11_C, `cuadro 46`.SumaDeEAD1_12_C, `cuadro 46`.SumaDeEAD1_1_D, `cuadro 46`.SumaDeEAD1_2_D, `cuadro 46`.SumaDeEAD1_3_D, `cuadro 46`.SumaDeEAD1_4_D, `cuadro 46`.SumaDeEAD1_5_D, `cuadro 46`.SumaDeEAD1_6_D, `cuadro 46`.SumaDeEAD1_7_D, `cuadro 46`.SumaDeEAD1_8_D, `cuadro 46`.SumaDeEAD1_9_D, `cuadro 46`.SumaDeEAD1_10_D, `cuadro 46`.SumaDeEAD1_11_D, `cuadro 46`.SumaDeEAD1_12_D, `cuadro 46`.SumaDeEAD1_1_E, `cuadro 46`.SumaDeEAD1_2_E, `cuadro 46`.SumaDeEAD1_3_E, `cuadro 46`.SumaDeEAD1_4_E, `cuadro 46`.SumaDeEAD1_5_E, `cuadro 46`.SumaDeEAD1_6_E, `cuadro 46`.SumaDeEAD1_7_E, `cuadro 46`.SumaDeEAD1_8_E, `cuadro 46`.SumaDeEAD1_9_E, `cuadro 46`.SumaDeEAD1_10_E, `cuadro 46`.SumaDeEAD1_11_E, `cuadro 46`.SumaDeEAD1_12_E, `cuadro 46`.SumaDeEAD1_1_F, `cuadro 46`.SumaDeEAD1_2_F, `cuadro 46`.SumaDeEAD1_3_F, `cuadro 46`.SumaDeEAD1_4_F, `cuadro 46`.SumaDeEAD1_5_F, `cuadro 46`.SumaDeEAD1_6_F, `cuadro 46`.SumaDeEAD1_7_F, `cuadro 46`.SumaDeEAD1_8_F, `cuadro 46`.SumaDeEAD1_9_F, `cuadro 46`.SumaDeEAD1_10_F, `cuadro 46`.SumaDeEAD1_11_F, `cuadro 46`.SumaDeEAD1_12_F, `cuadro 46`.SumaDeEAD1_1_G, `cuadro 46`.SumaDeEAD1_2_G, `cuadro 46`.SumaDeEAD1_3_G, `cuadro 46`.SumaDeEAD1_4_G, `cuadro 46`.SumaDeEAD1_5_G, `cuadro 46`.SumaDeEAD1_6_G, `cuadro 46`.SumaDeEAD1_7_G, `cuadro 46`.SumaDeEAD1_8_G, `cuadro 46`.SumaDeEAD1_9_G, `cuadro 46`.SumaDeEAD1_10_G, `cuadro 46`.SumaDeEAD1_11_G, `cuadro 46`.SumaDeEAD1_12_G, `cuadro 46`.SumaDeEAD1_1_H, `cuadro 46`.SumaDeEAD1_2_H, `cuadro 46`.SumaDeEAD1_3_H, `cuadro 46`.SumaDeEAD1_4_H, `cuadro 46`.SumaDeEAD1_5_H, `cuadro 46`.SumaDeEAD1_6_H, `cuadro 46`.SumaDeEAD1_7_H, `cuadro 46`.SumaDeEAD1_8_H, `cuadro 46`.SumaDeEAD1_9_H, `cuadro 46`.SumaDeEAD1_10_H, `cuadro 46`.SumaDeEAD1_11_H, `cuadro 46`.SumaDeEAD1_12_H_x000d__x000a_FROM `C:\super\SUPER`.`cuadro 46` `cuadro 46`"/>
  </connection>
  <connection id="2" xr16:uid="{00000000-0015-0000-FFFF-FFFF01000000}" name="Conexión11" type="1" refreshedVersion="0" savePassword="1" background="1" saveData="1">
    <dbPr connection="DBQ=C:\super\super.mdb;DefaultDir=C:\super;Driver={Microsoft Access Driver (*.mdb)};DriverId=25;FIL=MS Access;ImplicitCommitSync=Yes;MaxBufferSize=512;MaxScanRows=8;PageTimeout=5;SafeTransactions=0;Threads=3;UserCommitSync=Yes;" command="SELECT `cuadro 46`.SumaDeEAD1_1_A, `cuadro 46`.SumaDeEAD1_2_A, `cuadro 46`.SumaDeEAD1_3_A, `cuadro 46`.SumaDeEAD1_4_A, `cuadro 46`.SumaDeEAD1_5_A, `cuadro 46`.SumaDeEAD1_6_A, `cuadro 46`.SumaDeEAD1_7_A, `cuadro 46`.SumaDeEAD1_8_A, `cuadro 46`.SumaDeEAD1_9_A, `cuadro 46`.SumaDeEAD1_10_A, `cuadro 46`.SumaDeEAD1_11_A, `cuadro 46`.SumaDeEAD1_12_A, `cuadro 46`.SumaDeEAD1_1_B, `cuadro 46`.SumaDeEAD1_2_B, `cuadro 46`.SumaDeEAD1_3_B, `cuadro 46`.SumaDeEAD1_4_B, `cuadro 46`.SumaDeEAD1_5_B, `cuadro 46`.SumaDeEAD1_6_B, `cuadro 46`.SumaDeEAD1_7_B, `cuadro 46`.SumaDeEAD1_8_B, `cuadro 46`.SumaDeEAD1_9_B, `cuadro 46`.SumaDeEAD1_10_B, `cuadro 46`.SumaDeEAD1_11_B, `cuadro 46`.SumaDeEAD1_12_B, `cuadro 46`.SumaDeEAD1_1_C, `cuadro 46`.SumaDeEAD1_2_C, `cuadro 46`.SumaDeEAD1_3_C, `cuadro 46`.SumaDeEAD1_4_C, `cuadro 46`.SumaDeEAD1_5_C, `cuadro 46`.SumaDeEAD1_6_C, `cuadro 46`.SumaDeEAD1_7_C, `cuadro 46`.SumaDeEAD1_8_C, `cuadro 46`.SumaDeEAD1_9_C, `cuadro 46`.SumaDeEAD1_10_C, `cuadro 46`.SumaDeEAD1_11_C, `cuadro 46`.SumaDeEAD1_12_C, `cuadro 46`.SumaDeEAD1_1_D, `cuadro 46`.SumaDeEAD1_2_D, `cuadro 46`.SumaDeEAD1_3_D, `cuadro 46`.SumaDeEAD1_4_D, `cuadro 46`.SumaDeEAD1_5_D, `cuadro 46`.SumaDeEAD1_6_D, `cuadro 46`.SumaDeEAD1_7_D, `cuadro 46`.SumaDeEAD1_8_D, `cuadro 46`.SumaDeEAD1_9_D, `cuadro 46`.SumaDeEAD1_10_D, `cuadro 46`.SumaDeEAD1_11_D, `cuadro 46`.SumaDeEAD1_12_D, `cuadro 46`.SumaDeEAD1_1_E, `cuadro 46`.SumaDeEAD1_2_E, `cuadro 46`.SumaDeEAD1_3_E, `cuadro 46`.SumaDeEAD1_4_E, `cuadro 46`.SumaDeEAD1_5_E, `cuadro 46`.SumaDeEAD1_6_E, `cuadro 46`.SumaDeEAD1_7_E, `cuadro 46`.SumaDeEAD1_8_E, `cuadro 46`.SumaDeEAD1_9_E, `cuadro 46`.SumaDeEAD1_10_E, `cuadro 46`.SumaDeEAD1_11_E, `cuadro 46`.SumaDeEAD1_12_E, `cuadro 46`.SumaDeEAD1_1_F, `cuadro 46`.SumaDeEAD1_2_F, `cuadro 46`.SumaDeEAD1_3_F, `cuadro 46`.SumaDeEAD1_4_F, `cuadro 46`.SumaDeEAD1_5_F, `cuadro 46`.SumaDeEAD1_6_F, `cuadro 46`.SumaDeEAD1_7_F, `cuadro 46`.SumaDeEAD1_8_F, `cuadro 46`.SumaDeEAD1_9_F, `cuadro 46`.SumaDeEAD1_10_F, `cuadro 46`.SumaDeEAD1_11_F, `cuadro 46`.SumaDeEAD1_12_F, `cuadro 46`.SumaDeEAD1_1_G, `cuadro 46`.SumaDeEAD1_2_G, `cuadro 46`.SumaDeEAD1_3_G, `cuadro 46`.SumaDeEAD1_4_G, `cuadro 46`.SumaDeEAD1_5_G, `cuadro 46`.SumaDeEAD1_6_G, `cuadro 46`.SumaDeEAD1_7_G, `cuadro 46`.SumaDeEAD1_8_G, `cuadro 46`.SumaDeEAD1_9_G, `cuadro 46`.SumaDeEAD1_10_G, `cuadro 46`.SumaDeEAD1_11_G, `cuadro 46`.SumaDeEAD1_12_G, `cuadro 46`.SumaDeEAD1_1_H, `cuadro 46`.SumaDeEAD1_2_H, `cuadro 46`.SumaDeEAD1_3_H, `cuadro 46`.SumaDeEAD1_4_H, `cuadro 46`.SumaDeEAD1_5_H, `cuadro 46`.SumaDeEAD1_6_H, `cuadro 46`.SumaDeEAD1_7_H, `cuadro 46`.SumaDeEAD1_8_H, `cuadro 46`.SumaDeEAD1_9_H, `cuadro 46`.SumaDeEAD1_10_H, `cuadro 46`.SumaDeEAD1_11_H, `cuadro 46`.SumaDeEAD1_12_H_x000d__x000a_FROM `C:\super\SUPER`.`cuadro 46` `cuadro 46`"/>
  </connection>
  <connection id="3" xr16:uid="{00000000-0015-0000-FFFF-FFFF02000000}" name="Conexión110" type="1" refreshedVersion="0" savePassword="1" background="1" saveData="1">
    <dbPr connection="DBQ=C:\super\super.mdb;DefaultDir=C:\super;Driver={Microsoft Access Driver (*.mdb)};DriverId=25;FIL=MS Access;ImplicitCommitSync=Yes;MaxBufferSize=512;MaxScanRows=8;PageTimeout=5;SafeTransactions=0;Threads=3;UserCommitSync=Yes;" command="SELECT `cuadro 45`.SumaDeEAP1_1_A, `cuadro 45`.SumaDeEAP1_2_A, `cuadro 45`.SumaDeEAP1_3_A, `cuadro 45`.SumaDeEAP1_4_A, `cuadro 45`.SumaDeEAP1_5_A, `cuadro 45`.SumaDeEAP1_6_A, `cuadro 45`.SumaDeEAP1_7_A, `cuadro 45`.SumaDeEAP1_8_A, `cuadro 45`.SumaDeEAP1_9_A, `cuadro 45`.SumaDeEAP1_10_A, `cuadro 45`.SumaDeEAP1_11_A, `cuadro 45`.SumaDeEAP1_12_A, `cuadro 45`.SumaDeEAP1_13_A, `cuadro 45`.SumaDeEAP1_14_A, `cuadro 45`.SumaDeEAP1_15_A, `cuadro 45`.SumaDeEAP1_16_A, `cuadro 45`.SumaDeEAP1_1_B, `cuadro 45`.SumaDeEAP1_2_B, `cuadro 45`.SumaDeEAP1_3_B, `cuadro 45`.SumaDeEAP1_4_B, `cuadro 45`.SumaDeEAP1_5_B, `cuadro 45`.SumaDeEAP1_6_B, `cuadro 45`.SumaDeEAP1_7_B, `cuadro 45`.SumaDeEAP1_8_B, `cuadro 45`.SumaDeEAP1_9_B, `cuadro 45`.SumaDeEAP1_10_B, `cuadro 45`.SumaDeEAP1_11_B, `cuadro 45`.SumaDeEAP1_12_B, `cuadro 45`.SumaDeEAP1_13_B, `cuadro 45`.SumaDeEAP1_14_B, `cuadro 45`.SumaDeEAP1_15_B, `cuadro 45`.SumaDeEAP1_16_B, `cuadro 45`.SumaDeEAP1_1_C, `cuadro 45`.SumaDeEAP1_2_C, `cuadro 45`.SumaDeEAP1_3_C, `cuadro 45`.SumaDeEAP1_4_C, `cuadro 45`.SumaDeEAP1_5_C, `cuadro 45`.SumaDeEAP1_6_C, `cuadro 45`.SumaDeEAP1_7_C, `cuadro 45`.SumaDeEAP1_8_C, `cuadro 45`.SumaDeEAP1_9_C, `cuadro 45`.SumaDeEAP1_10_C, `cuadro 45`.SumaDeEAP1_11_C, `cuadro 45`.SumaDeEAP1_12_C, `cuadro 45`.SumaDeEAP1_13_C, `cuadro 45`.SumaDeEAP1_14_C, `cuadro 45`.SumaDeEAP1_15_C, `cuadro 45`.SumaDeEAP1_16_C, `cuadro 45`.SumaDeEAP1_1_D, `cuadro 45`.SumaDeEAP1_2_D, `cuadro 45`.SumaDeEAP1_3_D, `cuadro 45`.SumaDeEAP1_4_D, `cuadro 45`.SumaDeEAP1_5_D, `cuadro 45`.SumaDeEAP1_6_D, `cuadro 45`.SumaDeEAP1_7_D, `cuadro 45`.SumaDeEAP1_8_D, `cuadro 45`.SumaDeEAP1_9_D, `cuadro 45`.SumaDeEAP1_10_D, `cuadro 45`.SumaDeEAP1_11_D, `cuadro 45`.SumaDeEAP1_12_D, `cuadro 45`.SumaDeEAP1_13_D, `cuadro 45`.SumaDeEAP1_14_D, `cuadro 45`.SumaDeEAP1_15_D, `cuadro 45`.SumaDeEAP1_16_D, `cuadro 45`.SumaDeEAP1_1_E, `cuadro 45`.SumaDeEAP1_2_E, `cuadro 45`.SumaDeEAP1_3_E, `cuadro 45`.SumaDeEAP1_4_E, `cuadro 45`.SumaDeEAP1_5_E, `cuadro 45`.SumaDeEAP1_6_E, `cuadro 45`.SumaDeEAP1_7_E, `cuadro 45`.SumaDeEAP1_8_E, `cuadro 45`.SumaDeEAP1_9_E, `cuadro 45`.SumaDeEAP1_10_E, `cuadro 45`.SumaDeEAP1_11_E, `cuadro 45`.SumaDeEAP1_12_E, `cuadro 45`.SumaDeEAP1_13_E, `cuadro 45`.SumaDeEAP1_14_E, `cuadro 45`.SumaDeEAP1_15_E, `cuadro 45`.SumaDeEAP1_16_E, `cuadro 45`.SumaDeEAP1_1_F, `cuadro 45`.SumaDeEAP1_2_F, `cuadro 45`.SumaDeEAP1_3_F, `cuadro 45`.SumaDeEAP1_4_F, `cuadro 45`.SumaDeEAP1_5_F, `cuadro 45`.SumaDeEAP1_6_F, `cuadro 45`.SumaDeEAP1_7_F, `cuadro 45`.SumaDeEAP1_8_F, `cuadro 45`.SumaDeEAP1_9_F, `cuadro 45`.SumaDeEAP1_10_F, `cuadro 45`.SumaDeEAP1_11_F, `cuadro 45`.SumaDeEAP1_12_F, `cuadro 45`.SumaDeEAP1_13_F, `cuadro 45`.SumaDeEAP1_14_F, `cuadro 45`.SumaDeEAP1_15_F, `cuadro 45`.SumaDeEAP1_16_F_x000d__x000a_FROM `C:\super\SUPER`.`cuadro 45` `cuadro 45`"/>
  </connection>
  <connection id="4" xr16:uid="{00000000-0015-0000-FFFF-FFFF03000000}" name="Conexión111" type="1" refreshedVersion="0" savePassword="1" background="1" saveData="1">
    <dbPr connection="DBQ=C:\super\super.mdb;DefaultDir=C:\super;Driver={Microsoft Access Driver (*.mdb)};DriverId=25;FIL=MS Access;ImplicitCommitSync=Yes;MaxBufferSize=512;MaxScanRows=8;PageTimeout=5;SafeTransactions=0;Threads=3;UserCommitSync=Yes;" command="SELECT `cuadro 43_e`.TIPO_ASEGURADORA, `cuadro 43_e`.SumaDeEAV3_1_A, `cuadro 43_e`.SumaDeEAV3_2_A, `cuadro 43_e`.SumaDeEAV3_3_A, `cuadro 43_e`.SumaDeEAV3_4_A, `cuadro 43_e`.SumaDeEAV3_5_A, `cuadro 43_e`.SumaDeEAV3_6_A, `cuadro 43_e`.SumaDeEAV3_7_A, `cuadro 43_e`.SumaDeEAV3_8_A, `cuadro 43_e`.SumaDeEAV3_9_A, `cuadro 43_e`.SumaDeEAV3_10_A, `cuadro 43_e`.SumaDeEAV3_11_A, `cuadro 43_e`.SumaDeEAV3_12_A, `cuadro 43_e`.SumaDeEAV3_13_A, `cuadro 43_e`.SumaDeEAV3_14_A, `cuadro 43_e`.SumaDeEAV3_15_A, `cuadro 43_e`.SumaDeEAV3_16_A, `cuadro 43_e`.SumaDeEAV3_17_A, `cuadro 43_e`.SumaDeEAV3_1_B, `cuadro 43_e`.SumaDeEAV3_2_B, `cuadro 43_e`.SumaDeEAV3_3_B, `cuadro 43_e`.SumaDeEAV3_4_B, `cuadro 43_e`.SumaDeEAV3_5_B, `cuadro 43_e`.SumaDeEAV3_6_B, `cuadro 43_e`.SumaDeEAV3_7_B, `cuadro 43_e`.SumaDeEAV3_8_B, `cuadro 43_e`.SumaDeEAV3_9_B, `cuadro 43_e`.SumaDeEAV3_10_B, `cuadro 43_e`.SumaDeEAV3_11_B, `cuadro 43_e`.SumaDeEAV3_12_B, `cuadro 43_e`.SumaDeEAV3_13_B, `cuadro 43_e`.SumaDeEAV3_14_B, `cuadro 43_e`.SumaDeEAV3_15_B, `cuadro 43_e`.SumaDeEAV3_16_B, `cuadro 43_e`.SumaDeEAV3_17_B, `cuadro 43_e`.SumaDeEAV3_1_C, `cuadro 43_e`.SumaDeEAV3_2_C, `cuadro 43_e`.SumaDeEAV3_3_C, `cuadro 43_e`.SumaDeEAV3_4_C, `cuadro 43_e`.SumaDeEAV3_5_C, `cuadro 43_e`.SumaDeEAV3_6_C, `cuadro 43_e`.SumaDeEAV3_7_C, `cuadro 43_e`.SumaDeEAV3_8_C, `cuadro 43_e`.SumaDeEAV3_9_C, `cuadro 43_e`.SumaDeEAV3_10_C, `cuadro 43_e`.SumaDeEAV3_11_C, `cuadro 43_e`.SumaDeEAV3_12_C, `cuadro 43_e`.SumaDeEAV3_13_C, `cuadro 43_e`.SumaDeEAV3_14_C, `cuadro 43_e`.SumaDeEAV3_15_C, `cuadro 43_e`.SumaDeEAV3_16_C, `cuadro 43_e`.SumaDeEAV3_17_C_x000d__x000a_FROM `C:\super\SUPER`.`cuadro 43_e` `cuadro 43_e`"/>
  </connection>
  <connection id="5" xr16:uid="{00000000-0015-0000-FFFF-FFFF04000000}" name="Conexión112" type="1" refreshedVersion="0" savePassword="1" background="1" saveData="1">
    <dbPr connection="DBQ=C:\super\super.mdb;DefaultDir=C:\super;Driver={Microsoft Access Driver (*.mdb)};DriverId=25;FIL=MS Access;ImplicitCommitSync=Yes;MaxBufferSize=512;MaxScanRows=8;PageTimeout=5;SafeTransactions=0;Threads=3;UserCommitSync=Yes;" command="SELECT `Cuadro 40`.TIPO_ASEGURADORA, `Cuadro 40`.SumaDeEAV1_1_F, `Cuadro 40`.SumaDeEAV1_2_F, `Cuadro 40`.SumaDeEAV1_3_F, `Cuadro 40`.SumaDeEAV1_4_F, `Cuadro 40`.SumaDeEAV1_5_F, `Cuadro 40`.SumaDeEAV1_6_F, `Cuadro 40`.SumaDeEAV1_7_F, `Cuadro 40`.SumaDeEAV1_8_F, `Cuadro 40`.SumaDeEAV1_9_F, `Cuadro 40`.SumaDeEAV1_10_F, `Cuadro 40`.SumaDeEAV1_11_F, `Cuadro 40`.SumaDeEAV1_12_F, `Cuadro 40`.SumaDeEAV1_13_F, `Cuadro 40`.SumaDeEAV1_14_F, `Cuadro 40`.SumaDeEAV1_15_F, `Cuadro 40`.SumaDeEAV1_16_F, `Cuadro 40`.SumaDeEAV1_17_F, `Cuadro 40`.SumaDeEAV1_18_F, `Cuadro 40`.SumaDeEAV1_1_G, `Cuadro 40`.SumaDeEAV1_2_G, `Cuadro 40`.SumaDeEAV1_3_G, `Cuadro 40`.SumaDeEAV1_4_G, `Cuadro 40`.SumaDeEAV1_5_G, `Cuadro 40`.SumaDeEAV1_6_G, `Cuadro 40`.SumaDeEAV1_7_G, `Cuadro 40`.SumaDeEAV1_8_G, `Cuadro 40`.SumaDeEAV1_9_G, `Cuadro 40`.SumaDeEAV1_10_G, `Cuadro 40`.SumaDeEAV1_11_G, `Cuadro 40`.SumaDeEAV1_12_G, `Cuadro 40`.SumaDeEAV1_13_G, `Cuadro 40`.SumaDeEAV1_14_G, `Cuadro 40`.SumaDeEAV1_15_G, `Cuadro 40`.SumaDeEAV1_16_G, `Cuadro 40`.SumaDeEAV1_17G, `Cuadro 40`.SumaDeEAV1_18G, `Cuadro 40`.SumaDeEAP1_1_G, `Cuadro 40`.SumaDeEAP1_2_G, `Cuadro 40`.SumaDeEAP1_3_G, `Cuadro 40`.SumaDeEAP1_4_G, `Cuadro 40`.SumaDeEAP1_5_G, `Cuadro 40`.SumaDeEAP1_6_G, `Cuadro 40`.SumaDeEAP1_7_G, `Cuadro 40`.SumaDeEAP1_8_G, `Cuadro 40`.SumaDeEAP1_9_G, `Cuadro 40`.SumaDeEAP1_10_G, `Cuadro 40`.SumaDeEAP1_11_G, `Cuadro 40`.SumaDeEAP1_12_G, `Cuadro 40`.SumaDeEAP1_13_G, `Cuadro 40`.SumaDeEAP1_14_G, `Cuadro 40`.SumaDeEAP1_15_G, `Cuadro 40`.SumaDeEAP1_16_G, `Cuadro 40`.SumaDeEAP1_17_G, `Cuadro 40`.SumaDeEAP1_18_G, `Cuadro 40`.SumaDeEAP1_1_H, `Cuadro 40`.SumaDeEAP1_2_H, `Cuadro 40`.SumaDeEAP1_3_H, `Cuadro 40`.SumaDeEAP1_4_H, `Cuadro 40`.SumaDeEAP1_5_H, `Cuadro 40`.SumaDeEAP1_6_H, `Cuadro 40`.SumaDeEAP1_7_H, `Cuadro 40`.SumaDeEAP1_8_H, `Cuadro 40`.SumaDeEAP1_9_H, `Cuadro 40`.SumaDeEAP1_10_H, `Cuadro 40`.SumaDeEAP1_11_H, `Cuadro 40`.SumaDeEAP1_12_H, `Cuadro 40`.SumaDeEAP1_13_H, `Cuadro 40`.SumaDeEAP1_14_H, `Cuadro 40`.SumaDeEAP1_15_H, `Cuadro 40`.SumaDeEAP1_16_H, `Cuadro 40`.SumaDeEAP1_17_H, `Cuadro 40`.SumaDeEAP1_18_H, `Cuadro 40`.SumaDeEAP1_1_I, `Cuadro 40`.SumaDeEAP1_2_I, `Cuadro 40`.SumaDeEAP1_3_I, `Cuadro 40`.SumaDeEAP1_4_I, `Cuadro 40`.SumaDeEAP1_5_I, `Cuadro 40`.SumaDeEAP1_6_I, `Cuadro 40`.SumaDeEAP1_7_I, `Cuadro 40`.SumaDeEAP1_8_I, `Cuadro 40`.SumaDeEAP1_9_I, `Cuadro 40`.SumaDeEAP1_10_I, `Cuadro 40`.SumaDeEAP1_11_I, `Cuadro 40`.SumaDeEAP1_12_I, `Cuadro 40`.SumaDeEAP1_13_I, `Cuadro 40`.SumaDeEAP1_14_I, `Cuadro 40`.SumaDeEAP1_15_I, `Cuadro 40`.SumaDeEAP1_16_I, `Cuadro 40`.SumaDeEAP1_17_I, `Cuadro 40`.SumaDeEAP1_18_I_x000d__x000a_FROM `C:\super\SUPER`.`Cuadro 40` `Cuadro 40`"/>
  </connection>
  <connection id="6" xr16:uid="{00000000-0015-0000-FFFF-FFFF05000000}" name="Conexión113" type="1" refreshedVersion="0" savePassword="1" background="1" saveData="1">
    <dbPr connection="DBQ=C:\super\super.mdb;DefaultDir=C:\super;Driver={Microsoft Access Driver (*.mdb)};DriverId=25;FIL=MS Access;ImplicitCommitSync=Yes;MaxBufferSize=512;MaxScanRows=8;PageTimeout=5;SafeTransactions=0;Threads=3;UserCommitSync=Yes;" command="SELECT `cuadro 45`.SumaDeEAP1_1_A, `cuadro 45`.SumaDeEAP1_2_A, `cuadro 45`.SumaDeEAP1_3_A, `cuadro 45`.SumaDeEAP1_4_A, `cuadro 45`.SumaDeEAP1_5_A, `cuadro 45`.SumaDeEAP1_6_A, `cuadro 45`.SumaDeEAP1_7_A, `cuadro 45`.SumaDeEAP1_8_A, `cuadro 45`.SumaDeEAP1_9_A, `cuadro 45`.SumaDeEAP1_10_A, `cuadro 45`.SumaDeEAP1_11_A, `cuadro 45`.SumaDeEAP1_12_A, `cuadro 45`.SumaDeEAP1_13_A, `cuadro 45`.SumaDeEAP1_14_A, `cuadro 45`.SumaDeEAP1_15_A, `cuadro 45`.SumaDeEAP1_16_A, `cuadro 45`.SumaDeEAP1_1_B, `cuadro 45`.SumaDeEAP1_2_B, `cuadro 45`.SumaDeEAP1_3_B, `cuadro 45`.SumaDeEAP1_4_B, `cuadro 45`.SumaDeEAP1_5_B, `cuadro 45`.SumaDeEAP1_6_B, `cuadro 45`.SumaDeEAP1_7_B, `cuadro 45`.SumaDeEAP1_8_B, `cuadro 45`.SumaDeEAP1_9_B, `cuadro 45`.SumaDeEAP1_10_B, `cuadro 45`.SumaDeEAP1_11_B, `cuadro 45`.SumaDeEAP1_12_B, `cuadro 45`.SumaDeEAP1_13_B, `cuadro 45`.SumaDeEAP1_14_B, `cuadro 45`.SumaDeEAP1_15_B, `cuadro 45`.SumaDeEAP1_16_B, `cuadro 45`.SumaDeEAP1_1_C, `cuadro 45`.SumaDeEAP1_2_C, `cuadro 45`.SumaDeEAP1_3_C, `cuadro 45`.SumaDeEAP1_4_C, `cuadro 45`.SumaDeEAP1_5_C, `cuadro 45`.SumaDeEAP1_6_C, `cuadro 45`.SumaDeEAP1_7_C, `cuadro 45`.SumaDeEAP1_8_C, `cuadro 45`.SumaDeEAP1_9_C, `cuadro 45`.SumaDeEAP1_10_C, `cuadro 45`.SumaDeEAP1_11_C, `cuadro 45`.SumaDeEAP1_12_C, `cuadro 45`.SumaDeEAP1_13_C, `cuadro 45`.SumaDeEAP1_14_C, `cuadro 45`.SumaDeEAP1_15_C, `cuadro 45`.SumaDeEAP1_16_C, `cuadro 45`.SumaDeEAP1_1_D, `cuadro 45`.SumaDeEAP1_2_D, `cuadro 45`.SumaDeEAP1_3_D, `cuadro 45`.SumaDeEAP1_4_D, `cuadro 45`.SumaDeEAP1_5_D, `cuadro 45`.SumaDeEAP1_6_D, `cuadro 45`.SumaDeEAP1_7_D, `cuadro 45`.SumaDeEAP1_8_D, `cuadro 45`.SumaDeEAP1_9_D, `cuadro 45`.SumaDeEAP1_10_D, `cuadro 45`.SumaDeEAP1_11_D, `cuadro 45`.SumaDeEAP1_12_D, `cuadro 45`.SumaDeEAP1_13_D, `cuadro 45`.SumaDeEAP1_14_D, `cuadro 45`.SumaDeEAP1_15_D, `cuadro 45`.SumaDeEAP1_16_D, `cuadro 45`.SumaDeEAP1_1_E, `cuadro 45`.SumaDeEAP1_2_E, `cuadro 45`.SumaDeEAP1_3_E, `cuadro 45`.SumaDeEAP1_4_E, `cuadro 45`.SumaDeEAP1_5_E, `cuadro 45`.SumaDeEAP1_6_E, `cuadro 45`.SumaDeEAP1_7_E, `cuadro 45`.SumaDeEAP1_8_E, `cuadro 45`.SumaDeEAP1_9_E, `cuadro 45`.SumaDeEAP1_10_E, `cuadro 45`.SumaDeEAP1_11_E, `cuadro 45`.SumaDeEAP1_12_E, `cuadro 45`.SumaDeEAP1_13_E, `cuadro 45`.SumaDeEAP1_14_E, `cuadro 45`.SumaDeEAP1_15_E, `cuadro 45`.SumaDeEAP1_16_E, `cuadro 45`.SumaDeEAP1_1_F, `cuadro 45`.SumaDeEAP1_2_F, `cuadro 45`.SumaDeEAP1_3_F, `cuadro 45`.SumaDeEAP1_4_F, `cuadro 45`.SumaDeEAP1_5_F, `cuadro 45`.SumaDeEAP1_6_F, `cuadro 45`.SumaDeEAP1_7_F, `cuadro 45`.SumaDeEAP1_8_F, `cuadro 45`.SumaDeEAP1_9_F, `cuadro 45`.SumaDeEAP1_10_F, `cuadro 45`.SumaDeEAP1_11_F, `cuadro 45`.SumaDeEAP1_12_F, `cuadro 45`.SumaDeEAP1_13_F, `cuadro 45`.SumaDeEAP1_14_F, `cuadro 45`.SumaDeEAP1_15_F, `cuadro 45`.SumaDeEAP1_16_F_x000d__x000a_FROM `C:\super\SUPER`.`cuadro 45` `cuadro 45`"/>
  </connection>
  <connection id="7" xr16:uid="{00000000-0015-0000-FFFF-FFFF06000000}" name="Conexión114" type="1" refreshedVersion="0" savePassword="1" background="1" saveData="1">
    <dbPr connection="DBQ=C:\super\super.mdb;DefaultDir=C:\super;Driver={Microsoft Access Driver (*.mdb)};DriverId=25;FIL=MS Access;ImplicitCommitSync=Yes;MaxBufferSize=512;MaxScanRows=8;PageTimeout=5;SafeTransactions=0;Threads=3;UserCommitSync=Yes;" command="SELECT `cuadro 43_e`.TIPO_ASEGURADORA, `cuadro 43_e`.SumaDeEAV3_1_A, `cuadro 43_e`.SumaDeEAV3_2_A, `cuadro 43_e`.SumaDeEAV3_3_A, `cuadro 43_e`.SumaDeEAV3_4_A, `cuadro 43_e`.SumaDeEAV3_5_A, `cuadro 43_e`.SumaDeEAV3_6_A, `cuadro 43_e`.SumaDeEAV3_7_A, `cuadro 43_e`.SumaDeEAV3_8_A, `cuadro 43_e`.SumaDeEAV3_9_A, `cuadro 43_e`.SumaDeEAV3_10_A, `cuadro 43_e`.SumaDeEAV3_11_A, `cuadro 43_e`.SumaDeEAV3_12_A, `cuadro 43_e`.SumaDeEAV3_13_A, `cuadro 43_e`.SumaDeEAV3_14_A, `cuadro 43_e`.SumaDeEAV3_15_A, `cuadro 43_e`.SumaDeEAV3_16_A, `cuadro 43_e`.SumaDeEAV3_17_A, `cuadro 43_e`.SumaDeEAV3_1_B, `cuadro 43_e`.SumaDeEAV3_2_B, `cuadro 43_e`.SumaDeEAV3_3_B, `cuadro 43_e`.SumaDeEAV3_4_B, `cuadro 43_e`.SumaDeEAV3_5_B, `cuadro 43_e`.SumaDeEAV3_6_B, `cuadro 43_e`.SumaDeEAV3_7_B, `cuadro 43_e`.SumaDeEAV3_8_B, `cuadro 43_e`.SumaDeEAV3_9_B, `cuadro 43_e`.SumaDeEAV3_10_B, `cuadro 43_e`.SumaDeEAV3_11_B, `cuadro 43_e`.SumaDeEAV3_12_B, `cuadro 43_e`.SumaDeEAV3_13_B, `cuadro 43_e`.SumaDeEAV3_14_B, `cuadro 43_e`.SumaDeEAV3_15_B, `cuadro 43_e`.SumaDeEAV3_16_B, `cuadro 43_e`.SumaDeEAV3_17_B, `cuadro 43_e`.SumaDeEAV3_1_C, `cuadro 43_e`.SumaDeEAV3_2_C, `cuadro 43_e`.SumaDeEAV3_3_C, `cuadro 43_e`.SumaDeEAV3_4_C, `cuadro 43_e`.SumaDeEAV3_5_C, `cuadro 43_e`.SumaDeEAV3_6_C, `cuadro 43_e`.SumaDeEAV3_7_C, `cuadro 43_e`.SumaDeEAV3_8_C, `cuadro 43_e`.SumaDeEAV3_9_C, `cuadro 43_e`.SumaDeEAV3_10_C, `cuadro 43_e`.SumaDeEAV3_11_C, `cuadro 43_e`.SumaDeEAV3_12_C, `cuadro 43_e`.SumaDeEAV3_13_C, `cuadro 43_e`.SumaDeEAV3_14_C, `cuadro 43_e`.SumaDeEAV3_15_C, `cuadro 43_e`.SumaDeEAV3_16_C, `cuadro 43_e`.SumaDeEAV3_17_C_x000d__x000a_FROM `C:\super\SUPER`.`cuadro 43_e` `cuadro 43_e`"/>
  </connection>
  <connection id="8" xr16:uid="{00000000-0015-0000-FFFF-FFFF07000000}" name="Conexión115" type="1" refreshedVersion="0" savePassword="1" background="1" saveData="1">
    <dbPr connection="DBQ=C:\super\super.mdb;DefaultDir=C:\super;Driver={Microsoft Access Driver (*.mdb)};DriverId=25;FIL=MS Access;ImplicitCommitSync=Yes;MaxBufferSize=512;MaxScanRows=8;PageTimeout=5;SafeTransactions=0;Threads=3;UserCommitSync=Yes;" command="SELECT `Cuadro 40`.TIPO_ASEGURADORA, `Cuadro 40`.SumaDeEAV1_1_F, `Cuadro 40`.SumaDeEAV1_2_F, `Cuadro 40`.SumaDeEAV1_3_F, `Cuadro 40`.SumaDeEAV1_4_F, `Cuadro 40`.SumaDeEAV1_5_F, `Cuadro 40`.SumaDeEAV1_6_F, `Cuadro 40`.SumaDeEAV1_7_F, `Cuadro 40`.SumaDeEAV1_8_F, `Cuadro 40`.SumaDeEAV1_9_F, `Cuadro 40`.SumaDeEAV1_10_F, `Cuadro 40`.SumaDeEAV1_11_F, `Cuadro 40`.SumaDeEAV1_12_F, `Cuadro 40`.SumaDeEAV1_13_F, `Cuadro 40`.SumaDeEAV1_14_F, `Cuadro 40`.SumaDeEAV1_15_F, `Cuadro 40`.SumaDeEAV1_16_F, `Cuadro 40`.SumaDeEAV1_17_F, `Cuadro 40`.SumaDeEAV1_18_F, `Cuadro 40`.SumaDeEAV1_1_G, `Cuadro 40`.SumaDeEAV1_2_G, `Cuadro 40`.SumaDeEAV1_3_G, `Cuadro 40`.SumaDeEAV1_4_G, `Cuadro 40`.SumaDeEAV1_5_G, `Cuadro 40`.SumaDeEAV1_6_G, `Cuadro 40`.SumaDeEAV1_7_G, `Cuadro 40`.SumaDeEAV1_8_G, `Cuadro 40`.SumaDeEAV1_9_G, `Cuadro 40`.SumaDeEAV1_10_G, `Cuadro 40`.SumaDeEAV1_11_G, `Cuadro 40`.SumaDeEAV1_12_G, `Cuadro 40`.SumaDeEAV1_13_G, `Cuadro 40`.SumaDeEAV1_14_G, `Cuadro 40`.SumaDeEAV1_15_G, `Cuadro 40`.SumaDeEAV1_16_G, `Cuadro 40`.SumaDeEAV1_17G, `Cuadro 40`.SumaDeEAV1_18G, `Cuadro 40`.SumaDeEAP1_1_G, `Cuadro 40`.SumaDeEAP1_2_G, `Cuadro 40`.SumaDeEAP1_3_G, `Cuadro 40`.SumaDeEAP1_4_G, `Cuadro 40`.SumaDeEAP1_5_G, `Cuadro 40`.SumaDeEAP1_6_G, `Cuadro 40`.SumaDeEAP1_7_G, `Cuadro 40`.SumaDeEAP1_8_G, `Cuadro 40`.SumaDeEAP1_9_G, `Cuadro 40`.SumaDeEAP1_10_G, `Cuadro 40`.SumaDeEAP1_11_G, `Cuadro 40`.SumaDeEAP1_12_G, `Cuadro 40`.SumaDeEAP1_13_G, `Cuadro 40`.SumaDeEAP1_14_G, `Cuadro 40`.SumaDeEAP1_15_G, `Cuadro 40`.SumaDeEAP1_16_G, `Cuadro 40`.SumaDeEAP1_17_G, `Cuadro 40`.SumaDeEAP1_18_G, `Cuadro 40`.SumaDeEAP1_1_H, `Cuadro 40`.SumaDeEAP1_2_H, `Cuadro 40`.SumaDeEAP1_3_H, `Cuadro 40`.SumaDeEAP1_4_H, `Cuadro 40`.SumaDeEAP1_5_H, `Cuadro 40`.SumaDeEAP1_6_H, `Cuadro 40`.SumaDeEAP1_7_H, `Cuadro 40`.SumaDeEAP1_8_H, `Cuadro 40`.SumaDeEAP1_9_H, `Cuadro 40`.SumaDeEAP1_10_H, `Cuadro 40`.SumaDeEAP1_11_H, `Cuadro 40`.SumaDeEAP1_12_H, `Cuadro 40`.SumaDeEAP1_13_H, `Cuadro 40`.SumaDeEAP1_14_H, `Cuadro 40`.SumaDeEAP1_15_H, `Cuadro 40`.SumaDeEAP1_16_H, `Cuadro 40`.SumaDeEAP1_17_H, `Cuadro 40`.SumaDeEAP1_18_H, `Cuadro 40`.SumaDeEAP1_1_I, `Cuadro 40`.SumaDeEAP1_2_I, `Cuadro 40`.SumaDeEAP1_3_I, `Cuadro 40`.SumaDeEAP1_4_I, `Cuadro 40`.SumaDeEAP1_5_I, `Cuadro 40`.SumaDeEAP1_6_I, `Cuadro 40`.SumaDeEAP1_7_I, `Cuadro 40`.SumaDeEAP1_8_I, `Cuadro 40`.SumaDeEAP1_9_I, `Cuadro 40`.SumaDeEAP1_10_I, `Cuadro 40`.SumaDeEAP1_11_I, `Cuadro 40`.SumaDeEAP1_12_I, `Cuadro 40`.SumaDeEAP1_13_I, `Cuadro 40`.SumaDeEAP1_14_I, `Cuadro 40`.SumaDeEAP1_15_I, `Cuadro 40`.SumaDeEAP1_16_I, `Cuadro 40`.SumaDeEAP1_17_I, `Cuadro 40`.SumaDeEAP1_18_I_x000d__x000a_FROM `C:\super\SUPER`.`Cuadro 40` `Cuadro 40`"/>
  </connection>
  <connection id="9" xr16:uid="{00000000-0015-0000-FFFF-FFFF08000000}" name="Conexión116" type="1" refreshedVersion="0" savePassword="1" background="1" saveData="1">
    <dbPr connection="DBQ=C:\super\super.mdb;DefaultDir=C:\super;Driver={Microsoft Access Driver (*.mdb)};DriverId=25;FIL=MS Access;ImplicitCommitSync=Yes;MaxBufferSize=512;MaxScanRows=8;PageTimeout=5;SafeTransactions=0;Threads=3;UserCommitSync=Yes;" command="SELECT `cuadro 43_e`.TIPO_ASEGURADORA, `cuadro 43_e`.SumaDeEAV3_1_A, `cuadro 43_e`.SumaDeEAV3_2_A, `cuadro 43_e`.SumaDeEAV3_3_A, `cuadro 43_e`.SumaDeEAV3_4_A, `cuadro 43_e`.SumaDeEAV3_5_A, `cuadro 43_e`.SumaDeEAV3_6_A, `cuadro 43_e`.SumaDeEAV3_7_A, `cuadro 43_e`.SumaDeEAV3_8_A, `cuadro 43_e`.SumaDeEAV3_9_A, `cuadro 43_e`.SumaDeEAV3_10_A, `cuadro 43_e`.SumaDeEAV3_11_A, `cuadro 43_e`.SumaDeEAV3_12_A, `cuadro 43_e`.SumaDeEAV3_13_A, `cuadro 43_e`.SumaDeEAV3_14_A, `cuadro 43_e`.SumaDeEAV3_15_A, `cuadro 43_e`.SumaDeEAV3_16_A, `cuadro 43_e`.SumaDeEAV3_17_A, `cuadro 43_e`.SumaDeEAV3_1_B, `cuadro 43_e`.SumaDeEAV3_2_B, `cuadro 43_e`.SumaDeEAV3_3_B, `cuadro 43_e`.SumaDeEAV3_4_B, `cuadro 43_e`.SumaDeEAV3_5_B, `cuadro 43_e`.SumaDeEAV3_6_B, `cuadro 43_e`.SumaDeEAV3_7_B, `cuadro 43_e`.SumaDeEAV3_8_B, `cuadro 43_e`.SumaDeEAV3_9_B, `cuadro 43_e`.SumaDeEAV3_10_B, `cuadro 43_e`.SumaDeEAV3_11_B, `cuadro 43_e`.SumaDeEAV3_12_B, `cuadro 43_e`.SumaDeEAV3_13_B, `cuadro 43_e`.SumaDeEAV3_14_B, `cuadro 43_e`.SumaDeEAV3_15_B, `cuadro 43_e`.SumaDeEAV3_16_B, `cuadro 43_e`.SumaDeEAV3_17_B, `cuadro 43_e`.SumaDeEAV3_1_C, `cuadro 43_e`.SumaDeEAV3_2_C, `cuadro 43_e`.SumaDeEAV3_3_C, `cuadro 43_e`.SumaDeEAV3_4_C, `cuadro 43_e`.SumaDeEAV3_5_C, `cuadro 43_e`.SumaDeEAV3_6_C, `cuadro 43_e`.SumaDeEAV3_7_C, `cuadro 43_e`.SumaDeEAV3_8_C, `cuadro 43_e`.SumaDeEAV3_9_C, `cuadro 43_e`.SumaDeEAV3_10_C, `cuadro 43_e`.SumaDeEAV3_11_C, `cuadro 43_e`.SumaDeEAV3_12_C, `cuadro 43_e`.SumaDeEAV3_13_C, `cuadro 43_e`.SumaDeEAV3_14_C, `cuadro 43_e`.SumaDeEAV3_15_C, `cuadro 43_e`.SumaDeEAV3_16_C, `cuadro 43_e`.SumaDeEAV3_17_C_x000d__x000a_FROM `C:\super\SUPER`.`cuadro 43_e` `cuadro 43_e`"/>
  </connection>
  <connection id="10" xr16:uid="{00000000-0015-0000-FFFF-FFFF09000000}" name="Conexión117" type="1" refreshedVersion="0" savePassword="1" background="1" saveData="1">
    <dbPr connection="DBQ=C:\super\super.mdb;DefaultDir=C:\super;Driver={Microsoft Access Driver (*.mdb)};DriverId=25;FIL=MS Access;ImplicitCommitSync=Yes;MaxBufferSize=512;MaxScanRows=8;PageTimeout=5;SafeTransactions=0;Threads=3;UserCommitSync=Yes;" command="SELECT `cuadro 45`.SumaDeEAP1_1_A, `cuadro 45`.SumaDeEAP1_2_A, `cuadro 45`.SumaDeEAP1_3_A, `cuadro 45`.SumaDeEAP1_4_A, `cuadro 45`.SumaDeEAP1_5_A, `cuadro 45`.SumaDeEAP1_6_A, `cuadro 45`.SumaDeEAP1_7_A, `cuadro 45`.SumaDeEAP1_8_A, `cuadro 45`.SumaDeEAP1_9_A, `cuadro 45`.SumaDeEAP1_10_A, `cuadro 45`.SumaDeEAP1_11_A, `cuadro 45`.SumaDeEAP1_12_A, `cuadro 45`.SumaDeEAP1_13_A, `cuadro 45`.SumaDeEAP1_14_A, `cuadro 45`.SumaDeEAP1_15_A, `cuadro 45`.SumaDeEAP1_16_A, `cuadro 45`.SumaDeEAP1_1_B, `cuadro 45`.SumaDeEAP1_2_B, `cuadro 45`.SumaDeEAP1_3_B, `cuadro 45`.SumaDeEAP1_4_B, `cuadro 45`.SumaDeEAP1_5_B, `cuadro 45`.SumaDeEAP1_6_B, `cuadro 45`.SumaDeEAP1_7_B, `cuadro 45`.SumaDeEAP1_8_B, `cuadro 45`.SumaDeEAP1_9_B, `cuadro 45`.SumaDeEAP1_10_B, `cuadro 45`.SumaDeEAP1_11_B, `cuadro 45`.SumaDeEAP1_12_B, `cuadro 45`.SumaDeEAP1_13_B, `cuadro 45`.SumaDeEAP1_14_B, `cuadro 45`.SumaDeEAP1_15_B, `cuadro 45`.SumaDeEAP1_16_B, `cuadro 45`.SumaDeEAP1_1_C, `cuadro 45`.SumaDeEAP1_2_C, `cuadro 45`.SumaDeEAP1_3_C, `cuadro 45`.SumaDeEAP1_4_C, `cuadro 45`.SumaDeEAP1_5_C, `cuadro 45`.SumaDeEAP1_6_C, `cuadro 45`.SumaDeEAP1_7_C, `cuadro 45`.SumaDeEAP1_8_C, `cuadro 45`.SumaDeEAP1_9_C, `cuadro 45`.SumaDeEAP1_10_C, `cuadro 45`.SumaDeEAP1_11_C, `cuadro 45`.SumaDeEAP1_12_C, `cuadro 45`.SumaDeEAP1_13_C, `cuadro 45`.SumaDeEAP1_14_C, `cuadro 45`.SumaDeEAP1_15_C, `cuadro 45`.SumaDeEAP1_16_C, `cuadro 45`.SumaDeEAP1_1_D, `cuadro 45`.SumaDeEAP1_2_D, `cuadro 45`.SumaDeEAP1_3_D, `cuadro 45`.SumaDeEAP1_4_D, `cuadro 45`.SumaDeEAP1_5_D, `cuadro 45`.SumaDeEAP1_6_D, `cuadro 45`.SumaDeEAP1_7_D, `cuadro 45`.SumaDeEAP1_8_D, `cuadro 45`.SumaDeEAP1_9_D, `cuadro 45`.SumaDeEAP1_10_D, `cuadro 45`.SumaDeEAP1_11_D, `cuadro 45`.SumaDeEAP1_12_D, `cuadro 45`.SumaDeEAP1_13_D, `cuadro 45`.SumaDeEAP1_14_D, `cuadro 45`.SumaDeEAP1_15_D, `cuadro 45`.SumaDeEAP1_16_D, `cuadro 45`.SumaDeEAP1_1_E, `cuadro 45`.SumaDeEAP1_2_E, `cuadro 45`.SumaDeEAP1_3_E, `cuadro 45`.SumaDeEAP1_4_E, `cuadro 45`.SumaDeEAP1_5_E, `cuadro 45`.SumaDeEAP1_6_E, `cuadro 45`.SumaDeEAP1_7_E, `cuadro 45`.SumaDeEAP1_8_E, `cuadro 45`.SumaDeEAP1_9_E, `cuadro 45`.SumaDeEAP1_10_E, `cuadro 45`.SumaDeEAP1_11_E, `cuadro 45`.SumaDeEAP1_12_E, `cuadro 45`.SumaDeEAP1_13_E, `cuadro 45`.SumaDeEAP1_14_E, `cuadro 45`.SumaDeEAP1_15_E, `cuadro 45`.SumaDeEAP1_16_E, `cuadro 45`.SumaDeEAP1_1_F, `cuadro 45`.SumaDeEAP1_2_F, `cuadro 45`.SumaDeEAP1_3_F, `cuadro 45`.SumaDeEAP1_4_F, `cuadro 45`.SumaDeEAP1_5_F, `cuadro 45`.SumaDeEAP1_6_F, `cuadro 45`.SumaDeEAP1_7_F, `cuadro 45`.SumaDeEAP1_8_F, `cuadro 45`.SumaDeEAP1_9_F, `cuadro 45`.SumaDeEAP1_10_F, `cuadro 45`.SumaDeEAP1_11_F, `cuadro 45`.SumaDeEAP1_12_F, `cuadro 45`.SumaDeEAP1_13_F, `cuadro 45`.SumaDeEAP1_14_F, `cuadro 45`.SumaDeEAP1_15_F, `cuadro 45`.SumaDeEAP1_16_F_x000d__x000a_FROM `C:\super\SUPER`.`cuadro 45` `cuadro 45`"/>
  </connection>
  <connection id="11" xr16:uid="{00000000-0015-0000-FFFF-FFFF0A000000}" name="Conexión118" type="1" refreshedVersion="0" savePassword="1" background="1" saveData="1">
    <dbPr connection="DBQ=C:\super\super.mdb;DefaultDir=C:\super;Driver={Microsoft Access Driver (*.mdb)};DriverId=25;FIL=MS Access;ImplicitCommitSync=Yes;MaxBufferSize=512;MaxScanRows=8;PageTimeout=5;SafeTransactions=0;Threads=3;UserCommitSync=Yes;" command="SELECT `Cuadro 40`.TIPO_ASEGURADORA, `Cuadro 40`.SumaDeEAV1_1_F, `Cuadro 40`.SumaDeEAV1_2_F, `Cuadro 40`.SumaDeEAV1_3_F, `Cuadro 40`.SumaDeEAV1_4_F, `Cuadro 40`.SumaDeEAV1_5_F, `Cuadro 40`.SumaDeEAV1_6_F, `Cuadro 40`.SumaDeEAV1_7_F, `Cuadro 40`.SumaDeEAV1_8_F, `Cuadro 40`.SumaDeEAV1_9_F, `Cuadro 40`.SumaDeEAV1_10_F, `Cuadro 40`.SumaDeEAV1_11_F, `Cuadro 40`.SumaDeEAV1_12_F, `Cuadro 40`.SumaDeEAV1_13_F, `Cuadro 40`.SumaDeEAV1_14_F, `Cuadro 40`.SumaDeEAV1_15_F, `Cuadro 40`.SumaDeEAV1_16_F, `Cuadro 40`.SumaDeEAV1_17_F, `Cuadro 40`.SumaDeEAV1_18_F, `Cuadro 40`.SumaDeEAV1_1_G, `Cuadro 40`.SumaDeEAV1_2_G, `Cuadro 40`.SumaDeEAV1_3_G, `Cuadro 40`.SumaDeEAV1_4_G, `Cuadro 40`.SumaDeEAV1_5_G, `Cuadro 40`.SumaDeEAV1_6_G, `Cuadro 40`.SumaDeEAV1_7_G, `Cuadro 40`.SumaDeEAV1_8_G, `Cuadro 40`.SumaDeEAV1_9_G, `Cuadro 40`.SumaDeEAV1_10_G, `Cuadro 40`.SumaDeEAV1_11_G, `Cuadro 40`.SumaDeEAV1_12_G, `Cuadro 40`.SumaDeEAV1_13_G, `Cuadro 40`.SumaDeEAV1_14_G, `Cuadro 40`.SumaDeEAV1_15_G, `Cuadro 40`.SumaDeEAV1_16_G, `Cuadro 40`.SumaDeEAV1_17G, `Cuadro 40`.SumaDeEAV1_18G, `Cuadro 40`.SumaDeEAP1_1_G, `Cuadro 40`.SumaDeEAP1_2_G, `Cuadro 40`.SumaDeEAP1_3_G, `Cuadro 40`.SumaDeEAP1_4_G, `Cuadro 40`.SumaDeEAP1_5_G, `Cuadro 40`.SumaDeEAP1_6_G, `Cuadro 40`.SumaDeEAP1_7_G, `Cuadro 40`.SumaDeEAP1_8_G, `Cuadro 40`.SumaDeEAP1_9_G, `Cuadro 40`.SumaDeEAP1_10_G, `Cuadro 40`.SumaDeEAP1_11_G, `Cuadro 40`.SumaDeEAP1_12_G, `Cuadro 40`.SumaDeEAP1_13_G, `Cuadro 40`.SumaDeEAP1_14_G, `Cuadro 40`.SumaDeEAP1_15_G, `Cuadro 40`.SumaDeEAP1_16_G, `Cuadro 40`.SumaDeEAP1_17_G, `Cuadro 40`.SumaDeEAP1_18_G, `Cuadro 40`.SumaDeEAP1_1_H, `Cuadro 40`.SumaDeEAP1_2_H, `Cuadro 40`.SumaDeEAP1_3_H, `Cuadro 40`.SumaDeEAP1_4_H, `Cuadro 40`.SumaDeEAP1_5_H, `Cuadro 40`.SumaDeEAP1_6_H, `Cuadro 40`.SumaDeEAP1_7_H, `Cuadro 40`.SumaDeEAP1_8_H, `Cuadro 40`.SumaDeEAP1_9_H, `Cuadro 40`.SumaDeEAP1_10_H, `Cuadro 40`.SumaDeEAP1_11_H, `Cuadro 40`.SumaDeEAP1_12_H, `Cuadro 40`.SumaDeEAP1_13_H, `Cuadro 40`.SumaDeEAP1_14_H, `Cuadro 40`.SumaDeEAP1_15_H, `Cuadro 40`.SumaDeEAP1_16_H, `Cuadro 40`.SumaDeEAP1_17_H, `Cuadro 40`.SumaDeEAP1_18_H, `Cuadro 40`.SumaDeEAP1_1_I, `Cuadro 40`.SumaDeEAP1_2_I, `Cuadro 40`.SumaDeEAP1_3_I, `Cuadro 40`.SumaDeEAP1_4_I, `Cuadro 40`.SumaDeEAP1_5_I, `Cuadro 40`.SumaDeEAP1_6_I, `Cuadro 40`.SumaDeEAP1_7_I, `Cuadro 40`.SumaDeEAP1_8_I, `Cuadro 40`.SumaDeEAP1_9_I, `Cuadro 40`.SumaDeEAP1_10_I, `Cuadro 40`.SumaDeEAP1_11_I, `Cuadro 40`.SumaDeEAP1_12_I, `Cuadro 40`.SumaDeEAP1_13_I, `Cuadro 40`.SumaDeEAP1_14_I, `Cuadro 40`.SumaDeEAP1_15_I, `Cuadro 40`.SumaDeEAP1_16_I, `Cuadro 40`.SumaDeEAP1_17_I, `Cuadro 40`.SumaDeEAP1_18_I_x000d__x000a_FROM `C:\super\SUPER`.`Cuadro 40` `Cuadro 40`"/>
  </connection>
  <connection id="12" xr16:uid="{00000000-0015-0000-FFFF-FFFF0B000000}" name="Conexión12" type="1" refreshedVersion="0" savePassword="1" background="1" saveData="1">
    <dbPr connection="DBQ=C:\super\super.mdb;DefaultDir=C:\super;Driver={Microsoft Access Driver (*.mdb)};DriverId=25;FIL=MS Access;ImplicitCommitSync=Yes;MaxBufferSize=512;MaxScanRows=8;PageTimeout=5;SafeTransactions=0;Threads=3;UserCommitSync=Yes;" command="SELECT `cuadro 46`.SumaDeEAD1_1_A, `cuadro 46`.SumaDeEAD1_2_A, `cuadro 46`.SumaDeEAD1_3_A, `cuadro 46`.SumaDeEAD1_4_A, `cuadro 46`.SumaDeEAD1_5_A, `cuadro 46`.SumaDeEAD1_6_A, `cuadro 46`.SumaDeEAD1_7_A, `cuadro 46`.SumaDeEAD1_8_A, `cuadro 46`.SumaDeEAD1_9_A, `cuadro 46`.SumaDeEAD1_10_A, `cuadro 46`.SumaDeEAD1_11_A, `cuadro 46`.SumaDeEAD1_12_A, `cuadro 46`.SumaDeEAD1_1_B, `cuadro 46`.SumaDeEAD1_2_B, `cuadro 46`.SumaDeEAD1_3_B, `cuadro 46`.SumaDeEAD1_4_B, `cuadro 46`.SumaDeEAD1_5_B, `cuadro 46`.SumaDeEAD1_6_B, `cuadro 46`.SumaDeEAD1_7_B, `cuadro 46`.SumaDeEAD1_8_B, `cuadro 46`.SumaDeEAD1_9_B, `cuadro 46`.SumaDeEAD1_10_B, `cuadro 46`.SumaDeEAD1_11_B, `cuadro 46`.SumaDeEAD1_12_B, `cuadro 46`.SumaDeEAD1_1_C, `cuadro 46`.SumaDeEAD1_2_C, `cuadro 46`.SumaDeEAD1_3_C, `cuadro 46`.SumaDeEAD1_4_C, `cuadro 46`.SumaDeEAD1_5_C, `cuadro 46`.SumaDeEAD1_6_C, `cuadro 46`.SumaDeEAD1_7_C, `cuadro 46`.SumaDeEAD1_8_C, `cuadro 46`.SumaDeEAD1_9_C, `cuadro 46`.SumaDeEAD1_10_C, `cuadro 46`.SumaDeEAD1_11_C, `cuadro 46`.SumaDeEAD1_12_C, `cuadro 46`.SumaDeEAD1_1_D, `cuadro 46`.SumaDeEAD1_2_D, `cuadro 46`.SumaDeEAD1_3_D, `cuadro 46`.SumaDeEAD1_4_D, `cuadro 46`.SumaDeEAD1_5_D, `cuadro 46`.SumaDeEAD1_6_D, `cuadro 46`.SumaDeEAD1_7_D, `cuadro 46`.SumaDeEAD1_8_D, `cuadro 46`.SumaDeEAD1_9_D, `cuadro 46`.SumaDeEAD1_10_D, `cuadro 46`.SumaDeEAD1_11_D, `cuadro 46`.SumaDeEAD1_12_D, `cuadro 46`.SumaDeEAD1_1_E, `cuadro 46`.SumaDeEAD1_2_E, `cuadro 46`.SumaDeEAD1_3_E, `cuadro 46`.SumaDeEAD1_4_E, `cuadro 46`.SumaDeEAD1_5_E, `cuadro 46`.SumaDeEAD1_6_E, `cuadro 46`.SumaDeEAD1_7_E, `cuadro 46`.SumaDeEAD1_8_E, `cuadro 46`.SumaDeEAD1_9_E, `cuadro 46`.SumaDeEAD1_10_E, `cuadro 46`.SumaDeEAD1_11_E, `cuadro 46`.SumaDeEAD1_12_E, `cuadro 46`.SumaDeEAD1_1_F, `cuadro 46`.SumaDeEAD1_2_F, `cuadro 46`.SumaDeEAD1_3_F, `cuadro 46`.SumaDeEAD1_4_F, `cuadro 46`.SumaDeEAD1_5_F, `cuadro 46`.SumaDeEAD1_6_F, `cuadro 46`.SumaDeEAD1_7_F, `cuadro 46`.SumaDeEAD1_8_F, `cuadro 46`.SumaDeEAD1_9_F, `cuadro 46`.SumaDeEAD1_10_F, `cuadro 46`.SumaDeEAD1_11_F, `cuadro 46`.SumaDeEAD1_12_F, `cuadro 46`.SumaDeEAD1_1_G, `cuadro 46`.SumaDeEAD1_2_G, `cuadro 46`.SumaDeEAD1_3_G, `cuadro 46`.SumaDeEAD1_4_G, `cuadro 46`.SumaDeEAD1_5_G, `cuadro 46`.SumaDeEAD1_6_G, `cuadro 46`.SumaDeEAD1_7_G, `cuadro 46`.SumaDeEAD1_8_G, `cuadro 46`.SumaDeEAD1_9_G, `cuadro 46`.SumaDeEAD1_10_G, `cuadro 46`.SumaDeEAD1_11_G, `cuadro 46`.SumaDeEAD1_12_G, `cuadro 46`.SumaDeEAD1_1_H, `cuadro 46`.SumaDeEAD1_2_H, `cuadro 46`.SumaDeEAD1_3_H, `cuadro 46`.SumaDeEAD1_4_H, `cuadro 46`.SumaDeEAD1_5_H, `cuadro 46`.SumaDeEAD1_6_H, `cuadro 46`.SumaDeEAD1_7_H, `cuadro 46`.SumaDeEAD1_8_H, `cuadro 46`.SumaDeEAD1_9_H, `cuadro 46`.SumaDeEAD1_10_H, `cuadro 46`.SumaDeEAD1_11_H, `cuadro 46`.SumaDeEAD1_12_H_x000d__x000a_FROM `C:\super\SUPER`.`cuadro 46` `cuadro 46`"/>
  </connection>
  <connection id="13" xr16:uid="{00000000-0015-0000-FFFF-FFFF0C000000}" name="Conexión13" type="1" refreshedVersion="0" savePassword="1" background="1" saveData="1">
    <dbPr connection="DBQ=C:\super\super.mdb;DefaultDir=C:\super;Driver={Microsoft Access Driver (*.mdb)};DriverId=25;FIL=MS Access;ImplicitCommitSync=Yes;MaxBufferSize=512;MaxScanRows=8;PageTimeout=5;SafeTransactions=0;Threads=3;UserCommitSync=Yes;" command="SELECT `cuadro 46`.SumaDeEAD1_1_A, `cuadro 46`.SumaDeEAD1_2_A, `cuadro 46`.SumaDeEAD1_3_A, `cuadro 46`.SumaDeEAD1_4_A, `cuadro 46`.SumaDeEAD1_5_A, `cuadro 46`.SumaDeEAD1_6_A, `cuadro 46`.SumaDeEAD1_7_A, `cuadro 46`.SumaDeEAD1_8_A, `cuadro 46`.SumaDeEAD1_9_A, `cuadro 46`.SumaDeEAD1_10_A, `cuadro 46`.SumaDeEAD1_11_A, `cuadro 46`.SumaDeEAD1_12_A, `cuadro 46`.SumaDeEAD1_1_B, `cuadro 46`.SumaDeEAD1_2_B, `cuadro 46`.SumaDeEAD1_3_B, `cuadro 46`.SumaDeEAD1_4_B, `cuadro 46`.SumaDeEAD1_5_B, `cuadro 46`.SumaDeEAD1_6_B, `cuadro 46`.SumaDeEAD1_7_B, `cuadro 46`.SumaDeEAD1_8_B, `cuadro 46`.SumaDeEAD1_9_B, `cuadro 46`.SumaDeEAD1_10_B, `cuadro 46`.SumaDeEAD1_11_B, `cuadro 46`.SumaDeEAD1_12_B, `cuadro 46`.SumaDeEAD1_1_C, `cuadro 46`.SumaDeEAD1_2_C, `cuadro 46`.SumaDeEAD1_3_C, `cuadro 46`.SumaDeEAD1_4_C, `cuadro 46`.SumaDeEAD1_5_C, `cuadro 46`.SumaDeEAD1_6_C, `cuadro 46`.SumaDeEAD1_7_C, `cuadro 46`.SumaDeEAD1_8_C, `cuadro 46`.SumaDeEAD1_9_C, `cuadro 46`.SumaDeEAD1_10_C, `cuadro 46`.SumaDeEAD1_11_C, `cuadro 46`.SumaDeEAD1_12_C, `cuadro 46`.SumaDeEAD1_1_D, `cuadro 46`.SumaDeEAD1_2_D, `cuadro 46`.SumaDeEAD1_3_D, `cuadro 46`.SumaDeEAD1_4_D, `cuadro 46`.SumaDeEAD1_5_D, `cuadro 46`.SumaDeEAD1_6_D, `cuadro 46`.SumaDeEAD1_7_D, `cuadro 46`.SumaDeEAD1_8_D, `cuadro 46`.SumaDeEAD1_9_D, `cuadro 46`.SumaDeEAD1_10_D, `cuadro 46`.SumaDeEAD1_11_D, `cuadro 46`.SumaDeEAD1_12_D, `cuadro 46`.SumaDeEAD1_1_E, `cuadro 46`.SumaDeEAD1_2_E, `cuadro 46`.SumaDeEAD1_3_E, `cuadro 46`.SumaDeEAD1_4_E, `cuadro 46`.SumaDeEAD1_5_E, `cuadro 46`.SumaDeEAD1_6_E, `cuadro 46`.SumaDeEAD1_7_E, `cuadro 46`.SumaDeEAD1_8_E, `cuadro 46`.SumaDeEAD1_9_E, `cuadro 46`.SumaDeEAD1_10_E, `cuadro 46`.SumaDeEAD1_11_E, `cuadro 46`.SumaDeEAD1_12_E, `cuadro 46`.SumaDeEAD1_1_F, `cuadro 46`.SumaDeEAD1_2_F, `cuadro 46`.SumaDeEAD1_3_F, `cuadro 46`.SumaDeEAD1_4_F, `cuadro 46`.SumaDeEAD1_5_F, `cuadro 46`.SumaDeEAD1_6_F, `cuadro 46`.SumaDeEAD1_7_F, `cuadro 46`.SumaDeEAD1_8_F, `cuadro 46`.SumaDeEAD1_9_F, `cuadro 46`.SumaDeEAD1_10_F, `cuadro 46`.SumaDeEAD1_11_F, `cuadro 46`.SumaDeEAD1_12_F, `cuadro 46`.SumaDeEAD1_1_G, `cuadro 46`.SumaDeEAD1_2_G, `cuadro 46`.SumaDeEAD1_3_G, `cuadro 46`.SumaDeEAD1_4_G, `cuadro 46`.SumaDeEAD1_5_G, `cuadro 46`.SumaDeEAD1_6_G, `cuadro 46`.SumaDeEAD1_7_G, `cuadro 46`.SumaDeEAD1_8_G, `cuadro 46`.SumaDeEAD1_9_G, `cuadro 46`.SumaDeEAD1_10_G, `cuadro 46`.SumaDeEAD1_11_G, `cuadro 46`.SumaDeEAD1_12_G, `cuadro 46`.SumaDeEAD1_1_H, `cuadro 46`.SumaDeEAD1_2_H, `cuadro 46`.SumaDeEAD1_3_H, `cuadro 46`.SumaDeEAD1_4_H, `cuadro 46`.SumaDeEAD1_5_H, `cuadro 46`.SumaDeEAD1_6_H, `cuadro 46`.SumaDeEAD1_7_H, `cuadro 46`.SumaDeEAD1_8_H, `cuadro 46`.SumaDeEAD1_9_H, `cuadro 46`.SumaDeEAD1_10_H, `cuadro 46`.SumaDeEAD1_11_H, `cuadro 46`.SumaDeEAD1_12_H_x000d__x000a_FROM `C:\super\SUPER`.`cuadro 46` `cuadro 46`"/>
  </connection>
  <connection id="14" xr16:uid="{00000000-0015-0000-FFFF-FFFF0D000000}" name="Conexión14" type="1" refreshedVersion="0" savePassword="1" background="1" saveData="1">
    <dbPr connection="DBQ=C:\super\super.mdb;DefaultDir=C:\super;Driver={Microsoft Access Driver (*.mdb)};DriverId=25;FIL=MS Access;ImplicitCommitSync=Yes;MaxBufferSize=512;MaxScanRows=8;PageTimeout=5;SafeTransactions=0;Threads=3;UserCommitSync=Yes;" command="SELECT `cuadro 46`.SumaDeEAD1_1_A, `cuadro 46`.SumaDeEAD1_2_A, `cuadro 46`.SumaDeEAD1_3_A, `cuadro 46`.SumaDeEAD1_4_A, `cuadro 46`.SumaDeEAD1_5_A, `cuadro 46`.SumaDeEAD1_6_A, `cuadro 46`.SumaDeEAD1_7_A, `cuadro 46`.SumaDeEAD1_8_A, `cuadro 46`.SumaDeEAD1_9_A, `cuadro 46`.SumaDeEAD1_10_A, `cuadro 46`.SumaDeEAD1_11_A, `cuadro 46`.SumaDeEAD1_12_A, `cuadro 46`.SumaDeEAD1_1_B, `cuadro 46`.SumaDeEAD1_2_B, `cuadro 46`.SumaDeEAD1_3_B, `cuadro 46`.SumaDeEAD1_4_B, `cuadro 46`.SumaDeEAD1_5_B, `cuadro 46`.SumaDeEAD1_6_B, `cuadro 46`.SumaDeEAD1_7_B, `cuadro 46`.SumaDeEAD1_8_B, `cuadro 46`.SumaDeEAD1_9_B, `cuadro 46`.SumaDeEAD1_10_B, `cuadro 46`.SumaDeEAD1_11_B, `cuadro 46`.SumaDeEAD1_12_B, `cuadro 46`.SumaDeEAD1_1_C, `cuadro 46`.SumaDeEAD1_2_C, `cuadro 46`.SumaDeEAD1_3_C, `cuadro 46`.SumaDeEAD1_4_C, `cuadro 46`.SumaDeEAD1_5_C, `cuadro 46`.SumaDeEAD1_6_C, `cuadro 46`.SumaDeEAD1_7_C, `cuadro 46`.SumaDeEAD1_8_C, `cuadro 46`.SumaDeEAD1_9_C, `cuadro 46`.SumaDeEAD1_10_C, `cuadro 46`.SumaDeEAD1_11_C, `cuadro 46`.SumaDeEAD1_12_C, `cuadro 46`.SumaDeEAD1_1_D, `cuadro 46`.SumaDeEAD1_2_D, `cuadro 46`.SumaDeEAD1_3_D, `cuadro 46`.SumaDeEAD1_4_D, `cuadro 46`.SumaDeEAD1_5_D, `cuadro 46`.SumaDeEAD1_6_D, `cuadro 46`.SumaDeEAD1_7_D, `cuadro 46`.SumaDeEAD1_8_D, `cuadro 46`.SumaDeEAD1_9_D, `cuadro 46`.SumaDeEAD1_10_D, `cuadro 46`.SumaDeEAD1_11_D, `cuadro 46`.SumaDeEAD1_12_D, `cuadro 46`.SumaDeEAD1_1_E, `cuadro 46`.SumaDeEAD1_2_E, `cuadro 46`.SumaDeEAD1_3_E, `cuadro 46`.SumaDeEAD1_4_E, `cuadro 46`.SumaDeEAD1_5_E, `cuadro 46`.SumaDeEAD1_6_E, `cuadro 46`.SumaDeEAD1_7_E, `cuadro 46`.SumaDeEAD1_8_E, `cuadro 46`.SumaDeEAD1_9_E, `cuadro 46`.SumaDeEAD1_10_E, `cuadro 46`.SumaDeEAD1_11_E, `cuadro 46`.SumaDeEAD1_12_E, `cuadro 46`.SumaDeEAD1_1_F, `cuadro 46`.SumaDeEAD1_2_F, `cuadro 46`.SumaDeEAD1_3_F, `cuadro 46`.SumaDeEAD1_4_F, `cuadro 46`.SumaDeEAD1_5_F, `cuadro 46`.SumaDeEAD1_6_F, `cuadro 46`.SumaDeEAD1_7_F, `cuadro 46`.SumaDeEAD1_8_F, `cuadro 46`.SumaDeEAD1_9_F, `cuadro 46`.SumaDeEAD1_10_F, `cuadro 46`.SumaDeEAD1_11_F, `cuadro 46`.SumaDeEAD1_12_F, `cuadro 46`.SumaDeEAD1_1_G, `cuadro 46`.SumaDeEAD1_2_G, `cuadro 46`.SumaDeEAD1_3_G, `cuadro 46`.SumaDeEAD1_4_G, `cuadro 46`.SumaDeEAD1_5_G, `cuadro 46`.SumaDeEAD1_6_G, `cuadro 46`.SumaDeEAD1_7_G, `cuadro 46`.SumaDeEAD1_8_G, `cuadro 46`.SumaDeEAD1_9_G, `cuadro 46`.SumaDeEAD1_10_G, `cuadro 46`.SumaDeEAD1_11_G, `cuadro 46`.SumaDeEAD1_12_G, `cuadro 46`.SumaDeEAD1_1_H, `cuadro 46`.SumaDeEAD1_2_H, `cuadro 46`.SumaDeEAD1_3_H, `cuadro 46`.SumaDeEAD1_4_H, `cuadro 46`.SumaDeEAD1_5_H, `cuadro 46`.SumaDeEAD1_6_H, `cuadro 46`.SumaDeEAD1_7_H, `cuadro 46`.SumaDeEAD1_8_H, `cuadro 46`.SumaDeEAD1_9_H, `cuadro 46`.SumaDeEAD1_10_H, `cuadro 46`.SumaDeEAD1_11_H, `cuadro 46`.SumaDeEAD1_12_H_x000d__x000a_FROM `C:\super\SUPER`.`cuadro 46` `cuadro 46`"/>
  </connection>
  <connection id="15" xr16:uid="{00000000-0015-0000-FFFF-FFFF0E000000}" name="Conexión15" type="1" refreshedVersion="0" savePassword="1" background="1" saveData="1">
    <dbPr connection="DBQ=C:\super\super.mdb;DefaultDir=C:\super;Driver={Microsoft Access Driver (*.mdb)};DriverId=25;FIL=MS Access;ImplicitCommitSync=Yes;MaxBufferSize=512;MaxScanRows=8;PageTimeout=5;SafeTransactions=0;Threads=3;UserCommitSync=Yes;" command="SELECT `cuadro 46`.SumaDeEAD1_1_A, `cuadro 46`.SumaDeEAD1_2_A, `cuadro 46`.SumaDeEAD1_3_A, `cuadro 46`.SumaDeEAD1_4_A, `cuadro 46`.SumaDeEAD1_5_A, `cuadro 46`.SumaDeEAD1_6_A, `cuadro 46`.SumaDeEAD1_7_A, `cuadro 46`.SumaDeEAD1_8_A, `cuadro 46`.SumaDeEAD1_9_A, `cuadro 46`.SumaDeEAD1_10_A, `cuadro 46`.SumaDeEAD1_11_A, `cuadro 46`.SumaDeEAD1_12_A, `cuadro 46`.SumaDeEAD1_1_B, `cuadro 46`.SumaDeEAD1_2_B, `cuadro 46`.SumaDeEAD1_3_B, `cuadro 46`.SumaDeEAD1_4_B, `cuadro 46`.SumaDeEAD1_5_B, `cuadro 46`.SumaDeEAD1_6_B, `cuadro 46`.SumaDeEAD1_7_B, `cuadro 46`.SumaDeEAD1_8_B, `cuadro 46`.SumaDeEAD1_9_B, `cuadro 46`.SumaDeEAD1_10_B, `cuadro 46`.SumaDeEAD1_11_B, `cuadro 46`.SumaDeEAD1_12_B, `cuadro 46`.SumaDeEAD1_1_C, `cuadro 46`.SumaDeEAD1_2_C, `cuadro 46`.SumaDeEAD1_3_C, `cuadro 46`.SumaDeEAD1_4_C, `cuadro 46`.SumaDeEAD1_5_C, `cuadro 46`.SumaDeEAD1_6_C, `cuadro 46`.SumaDeEAD1_7_C, `cuadro 46`.SumaDeEAD1_8_C, `cuadro 46`.SumaDeEAD1_9_C, `cuadro 46`.SumaDeEAD1_10_C, `cuadro 46`.SumaDeEAD1_11_C, `cuadro 46`.SumaDeEAD1_12_C, `cuadro 46`.SumaDeEAD1_1_D, `cuadro 46`.SumaDeEAD1_2_D, `cuadro 46`.SumaDeEAD1_3_D, `cuadro 46`.SumaDeEAD1_4_D, `cuadro 46`.SumaDeEAD1_5_D, `cuadro 46`.SumaDeEAD1_6_D, `cuadro 46`.SumaDeEAD1_7_D, `cuadro 46`.SumaDeEAD1_8_D, `cuadro 46`.SumaDeEAD1_9_D, `cuadro 46`.SumaDeEAD1_10_D, `cuadro 46`.SumaDeEAD1_11_D, `cuadro 46`.SumaDeEAD1_12_D, `cuadro 46`.SumaDeEAD1_1_E, `cuadro 46`.SumaDeEAD1_2_E, `cuadro 46`.SumaDeEAD1_3_E, `cuadro 46`.SumaDeEAD1_4_E, `cuadro 46`.SumaDeEAD1_5_E, `cuadro 46`.SumaDeEAD1_6_E, `cuadro 46`.SumaDeEAD1_7_E, `cuadro 46`.SumaDeEAD1_8_E, `cuadro 46`.SumaDeEAD1_9_E, `cuadro 46`.SumaDeEAD1_10_E, `cuadro 46`.SumaDeEAD1_11_E, `cuadro 46`.SumaDeEAD1_12_E, `cuadro 46`.SumaDeEAD1_1_F, `cuadro 46`.SumaDeEAD1_2_F, `cuadro 46`.SumaDeEAD1_3_F, `cuadro 46`.SumaDeEAD1_4_F, `cuadro 46`.SumaDeEAD1_5_F, `cuadro 46`.SumaDeEAD1_6_F, `cuadro 46`.SumaDeEAD1_7_F, `cuadro 46`.SumaDeEAD1_8_F, `cuadro 46`.SumaDeEAD1_9_F, `cuadro 46`.SumaDeEAD1_10_F, `cuadro 46`.SumaDeEAD1_11_F, `cuadro 46`.SumaDeEAD1_12_F, `cuadro 46`.SumaDeEAD1_1_G, `cuadro 46`.SumaDeEAD1_2_G, `cuadro 46`.SumaDeEAD1_3_G, `cuadro 46`.SumaDeEAD1_4_G, `cuadro 46`.SumaDeEAD1_5_G, `cuadro 46`.SumaDeEAD1_6_G, `cuadro 46`.SumaDeEAD1_7_G, `cuadro 46`.SumaDeEAD1_8_G, `cuadro 46`.SumaDeEAD1_9_G, `cuadro 46`.SumaDeEAD1_10_G, `cuadro 46`.SumaDeEAD1_11_G, `cuadro 46`.SumaDeEAD1_12_G, `cuadro 46`.SumaDeEAD1_1_H, `cuadro 46`.SumaDeEAD1_2_H, `cuadro 46`.SumaDeEAD1_3_H, `cuadro 46`.SumaDeEAD1_4_H, `cuadro 46`.SumaDeEAD1_5_H, `cuadro 46`.SumaDeEAD1_6_H, `cuadro 46`.SumaDeEAD1_7_H, `cuadro 46`.SumaDeEAD1_8_H, `cuadro 46`.SumaDeEAD1_9_H, `cuadro 46`.SumaDeEAD1_10_H, `cuadro 46`.SumaDeEAD1_11_H, `cuadro 46`.SumaDeEAD1_12_H_x000d__x000a_FROM `C:\super\SUPER`.`cuadro 46` `cuadro 46`"/>
  </connection>
  <connection id="16" xr16:uid="{00000000-0015-0000-FFFF-FFFF0F000000}" name="Conexión16" type="1" refreshedVersion="0" savePassword="1" background="1" saveData="1">
    <dbPr connection="DBQ=C:\super\super.mdb;DefaultDir=C:\super;Driver={Microsoft Access Driver (*.mdb)};DriverId=25;FIL=MS Access;ImplicitCommitSync=Yes;MaxBufferSize=512;MaxScanRows=8;PageTimeout=5;SafeTransactions=0;Threads=3;UserCommitSync=Yes;" command="SELECT `cuadro 46`.SumaDeEAD1_1_A, `cuadro 46`.SumaDeEAD1_2_A, `cuadro 46`.SumaDeEAD1_3_A, `cuadro 46`.SumaDeEAD1_4_A, `cuadro 46`.SumaDeEAD1_5_A, `cuadro 46`.SumaDeEAD1_6_A, `cuadro 46`.SumaDeEAD1_7_A, `cuadro 46`.SumaDeEAD1_8_A, `cuadro 46`.SumaDeEAD1_9_A, `cuadro 46`.SumaDeEAD1_10_A, `cuadro 46`.SumaDeEAD1_11_A, `cuadro 46`.SumaDeEAD1_12_A, `cuadro 46`.SumaDeEAD1_1_B, `cuadro 46`.SumaDeEAD1_2_B, `cuadro 46`.SumaDeEAD1_3_B, `cuadro 46`.SumaDeEAD1_4_B, `cuadro 46`.SumaDeEAD1_5_B, `cuadro 46`.SumaDeEAD1_6_B, `cuadro 46`.SumaDeEAD1_7_B, `cuadro 46`.SumaDeEAD1_8_B, `cuadro 46`.SumaDeEAD1_9_B, `cuadro 46`.SumaDeEAD1_10_B, `cuadro 46`.SumaDeEAD1_11_B, `cuadro 46`.SumaDeEAD1_12_B, `cuadro 46`.SumaDeEAD1_1_C, `cuadro 46`.SumaDeEAD1_2_C, `cuadro 46`.SumaDeEAD1_3_C, `cuadro 46`.SumaDeEAD1_4_C, `cuadro 46`.SumaDeEAD1_5_C, `cuadro 46`.SumaDeEAD1_6_C, `cuadro 46`.SumaDeEAD1_7_C, `cuadro 46`.SumaDeEAD1_8_C, `cuadro 46`.SumaDeEAD1_9_C, `cuadro 46`.SumaDeEAD1_10_C, `cuadro 46`.SumaDeEAD1_11_C, `cuadro 46`.SumaDeEAD1_12_C, `cuadro 46`.SumaDeEAD1_1_D, `cuadro 46`.SumaDeEAD1_2_D, `cuadro 46`.SumaDeEAD1_3_D, `cuadro 46`.SumaDeEAD1_4_D, `cuadro 46`.SumaDeEAD1_5_D, `cuadro 46`.SumaDeEAD1_6_D, `cuadro 46`.SumaDeEAD1_7_D, `cuadro 46`.SumaDeEAD1_8_D, `cuadro 46`.SumaDeEAD1_9_D, `cuadro 46`.SumaDeEAD1_10_D, `cuadro 46`.SumaDeEAD1_11_D, `cuadro 46`.SumaDeEAD1_12_D, `cuadro 46`.SumaDeEAD1_1_E, `cuadro 46`.SumaDeEAD1_2_E, `cuadro 46`.SumaDeEAD1_3_E, `cuadro 46`.SumaDeEAD1_4_E, `cuadro 46`.SumaDeEAD1_5_E, `cuadro 46`.SumaDeEAD1_6_E, `cuadro 46`.SumaDeEAD1_7_E, `cuadro 46`.SumaDeEAD1_8_E, `cuadro 46`.SumaDeEAD1_9_E, `cuadro 46`.SumaDeEAD1_10_E, `cuadro 46`.SumaDeEAD1_11_E, `cuadro 46`.SumaDeEAD1_12_E, `cuadro 46`.SumaDeEAD1_1_F, `cuadro 46`.SumaDeEAD1_2_F, `cuadro 46`.SumaDeEAD1_3_F, `cuadro 46`.SumaDeEAD1_4_F, `cuadro 46`.SumaDeEAD1_5_F, `cuadro 46`.SumaDeEAD1_6_F, `cuadro 46`.SumaDeEAD1_7_F, `cuadro 46`.SumaDeEAD1_8_F, `cuadro 46`.SumaDeEAD1_9_F, `cuadro 46`.SumaDeEAD1_10_F, `cuadro 46`.SumaDeEAD1_11_F, `cuadro 46`.SumaDeEAD1_12_F, `cuadro 46`.SumaDeEAD1_1_G, `cuadro 46`.SumaDeEAD1_2_G, `cuadro 46`.SumaDeEAD1_3_G, `cuadro 46`.SumaDeEAD1_4_G, `cuadro 46`.SumaDeEAD1_5_G, `cuadro 46`.SumaDeEAD1_6_G, `cuadro 46`.SumaDeEAD1_7_G, `cuadro 46`.SumaDeEAD1_8_G, `cuadro 46`.SumaDeEAD1_9_G, `cuadro 46`.SumaDeEAD1_10_G, `cuadro 46`.SumaDeEAD1_11_G, `cuadro 46`.SumaDeEAD1_12_G, `cuadro 46`.SumaDeEAD1_1_H, `cuadro 46`.SumaDeEAD1_2_H, `cuadro 46`.SumaDeEAD1_3_H, `cuadro 46`.SumaDeEAD1_4_H, `cuadro 46`.SumaDeEAD1_5_H, `cuadro 46`.SumaDeEAD1_6_H, `cuadro 46`.SumaDeEAD1_7_H, `cuadro 46`.SumaDeEAD1_8_H, `cuadro 46`.SumaDeEAD1_9_H, `cuadro 46`.SumaDeEAD1_10_H, `cuadro 46`.SumaDeEAD1_11_H, `cuadro 46`.SumaDeEAD1_12_H_x000d__x000a_FROM `C:\super\SUPER`.`cuadro 46` `cuadro 46`"/>
  </connection>
  <connection id="17" xr16:uid="{00000000-0015-0000-FFFF-FFFF10000000}" name="Conexión17" type="1" refreshedVersion="0" savePassword="1" background="1" saveData="1">
    <dbPr connection="DBQ=C:\super\super.mdb;DefaultDir=C:\super;Driver={Microsoft Access Driver (*.mdb)};DriverId=25;FIL=MS Access;ImplicitCommitSync=Yes;MaxBufferSize=512;MaxScanRows=8;PageTimeout=5;SafeTransactions=0;Threads=3;UserCommitSync=Yes;" command="SELECT `cuadro 45`.SumaDeEAP1_1_A, `cuadro 45`.SumaDeEAP1_2_A, `cuadro 45`.SumaDeEAP1_3_A, `cuadro 45`.SumaDeEAP1_4_A, `cuadro 45`.SumaDeEAP1_5_A, `cuadro 45`.SumaDeEAP1_6_A, `cuadro 45`.SumaDeEAP1_7_A, `cuadro 45`.SumaDeEAP1_8_A, `cuadro 45`.SumaDeEAP1_9_A, `cuadro 45`.SumaDeEAP1_10_A, `cuadro 45`.SumaDeEAP1_11_A, `cuadro 45`.SumaDeEAP1_12_A, `cuadro 45`.SumaDeEAP1_13_A, `cuadro 45`.SumaDeEAP1_14_A, `cuadro 45`.SumaDeEAP1_15_A, `cuadro 45`.SumaDeEAP1_16_A, `cuadro 45`.SumaDeEAP1_1_B, `cuadro 45`.SumaDeEAP1_2_B, `cuadro 45`.SumaDeEAP1_3_B, `cuadro 45`.SumaDeEAP1_4_B, `cuadro 45`.SumaDeEAP1_5_B, `cuadro 45`.SumaDeEAP1_6_B, `cuadro 45`.SumaDeEAP1_7_B, `cuadro 45`.SumaDeEAP1_8_B, `cuadro 45`.SumaDeEAP1_9_B, `cuadro 45`.SumaDeEAP1_10_B, `cuadro 45`.SumaDeEAP1_11_B, `cuadro 45`.SumaDeEAP1_12_B, `cuadro 45`.SumaDeEAP1_13_B, `cuadro 45`.SumaDeEAP1_14_B, `cuadro 45`.SumaDeEAP1_15_B, `cuadro 45`.SumaDeEAP1_16_B, `cuadro 45`.SumaDeEAP1_1_C, `cuadro 45`.SumaDeEAP1_2_C, `cuadro 45`.SumaDeEAP1_3_C, `cuadro 45`.SumaDeEAP1_4_C, `cuadro 45`.SumaDeEAP1_5_C, `cuadro 45`.SumaDeEAP1_6_C, `cuadro 45`.SumaDeEAP1_7_C, `cuadro 45`.SumaDeEAP1_8_C, `cuadro 45`.SumaDeEAP1_9_C, `cuadro 45`.SumaDeEAP1_10_C, `cuadro 45`.SumaDeEAP1_11_C, `cuadro 45`.SumaDeEAP1_12_C, `cuadro 45`.SumaDeEAP1_13_C, `cuadro 45`.SumaDeEAP1_14_C, `cuadro 45`.SumaDeEAP1_15_C, `cuadro 45`.SumaDeEAP1_16_C, `cuadro 45`.SumaDeEAP1_1_D, `cuadro 45`.SumaDeEAP1_2_D, `cuadro 45`.SumaDeEAP1_3_D, `cuadro 45`.SumaDeEAP1_4_D, `cuadro 45`.SumaDeEAP1_5_D, `cuadro 45`.SumaDeEAP1_6_D, `cuadro 45`.SumaDeEAP1_7_D, `cuadro 45`.SumaDeEAP1_8_D, `cuadro 45`.SumaDeEAP1_9_D, `cuadro 45`.SumaDeEAP1_10_D, `cuadro 45`.SumaDeEAP1_11_D, `cuadro 45`.SumaDeEAP1_12_D, `cuadro 45`.SumaDeEAP1_13_D, `cuadro 45`.SumaDeEAP1_14_D, `cuadro 45`.SumaDeEAP1_15_D, `cuadro 45`.SumaDeEAP1_16_D, `cuadro 45`.SumaDeEAP1_1_E, `cuadro 45`.SumaDeEAP1_2_E, `cuadro 45`.SumaDeEAP1_3_E, `cuadro 45`.SumaDeEAP1_4_E, `cuadro 45`.SumaDeEAP1_5_E, `cuadro 45`.SumaDeEAP1_6_E, `cuadro 45`.SumaDeEAP1_7_E, `cuadro 45`.SumaDeEAP1_8_E, `cuadro 45`.SumaDeEAP1_9_E, `cuadro 45`.SumaDeEAP1_10_E, `cuadro 45`.SumaDeEAP1_11_E, `cuadro 45`.SumaDeEAP1_12_E, `cuadro 45`.SumaDeEAP1_13_E, `cuadro 45`.SumaDeEAP1_14_E, `cuadro 45`.SumaDeEAP1_15_E, `cuadro 45`.SumaDeEAP1_16_E, `cuadro 45`.SumaDeEAP1_1_F, `cuadro 45`.SumaDeEAP1_2_F, `cuadro 45`.SumaDeEAP1_3_F, `cuadro 45`.SumaDeEAP1_4_F, `cuadro 45`.SumaDeEAP1_5_F, `cuadro 45`.SumaDeEAP1_6_F, `cuadro 45`.SumaDeEAP1_7_F, `cuadro 45`.SumaDeEAP1_8_F, `cuadro 45`.SumaDeEAP1_9_F, `cuadro 45`.SumaDeEAP1_10_F, `cuadro 45`.SumaDeEAP1_11_F, `cuadro 45`.SumaDeEAP1_12_F, `cuadro 45`.SumaDeEAP1_13_F, `cuadro 45`.SumaDeEAP1_14_F, `cuadro 45`.SumaDeEAP1_15_F, `cuadro 45`.SumaDeEAP1_16_F_x000d__x000a_FROM `C:\super\SUPER`.`cuadro 45` `cuadro 45`"/>
  </connection>
  <connection id="18" xr16:uid="{00000000-0015-0000-FFFF-FFFF11000000}" name="Conexión18" type="1" refreshedVersion="0" savePassword="1" background="1" saveData="1">
    <dbPr connection="DBQ=C:\super\super.mdb;DefaultDir=C:\super;Driver={Microsoft Access Driver (*.mdb)};DriverId=25;FIL=MS Access;ImplicitCommitSync=Yes;MaxBufferSize=512;MaxScanRows=8;PageTimeout=5;SafeTransactions=0;Threads=3;UserCommitSync=Yes;" command="SELECT `cuadro 43_n`.TIPO_ASEGURADORA, `cuadro 43_n`.SumaDeEAV3_1_A, `cuadro 43_n`.SumaDeEAV3_2_A, `cuadro 43_n`.SumaDeEAV3_3_A, `cuadro 43_n`.SumaDeEAV3_4_A, `cuadro 43_n`.SumaDeEAV3_5_A, `cuadro 43_n`.SumaDeEAV3_6_A, `cuadro 43_n`.SumaDeEAV3_7_A, `cuadro 43_n`.SumaDeEAV3_8_A, `cuadro 43_n`.SumaDeEAV3_9_A, `cuadro 43_n`.SumaDeEAV3_10_A, `cuadro 43_n`.SumaDeEAV3_11_A, `cuadro 43_n`.SumaDeEAV3_12_A, `cuadro 43_n`.SumaDeEAV3_13_A, `cuadro 43_n`.SumaDeEAV3_14_A, `cuadro 43_n`.SumaDeEAV3_15_A, `cuadro 43_n`.SumaDeEAV3_16_A, `cuadro 43_n`.SumaDeEAV3_17_A, `cuadro 43_n`.SumaDeEAV3_1_B, `cuadro 43_n`.SumaDeEAV3_2_B, `cuadro 43_n`.SumaDeEAV3_3_B, `cuadro 43_n`.SumaDeEAV3_4_B, `cuadro 43_n`.SumaDeEAV3_5_B, `cuadro 43_n`.SumaDeEAV3_6_B, `cuadro 43_n`.SumaDeEAV3_7_B, `cuadro 43_n`.SumaDeEAV3_8_B, `cuadro 43_n`.SumaDeEAV3_9_B, `cuadro 43_n`.SumaDeEAV3_10_B, `cuadro 43_n`.SumaDeEAV3_11_B, `cuadro 43_n`.SumaDeEAV3_12_B, `cuadro 43_n`.SumaDeEAV3_13_B, `cuadro 43_n`.SumaDeEAV3_14_B, `cuadro 43_n`.SumaDeEAV3_15_B, `cuadro 43_n`.SumaDeEAV3_16_B, `cuadro 43_n`.SumaDeEAV3_17_B, `cuadro 43_n`.SumaDeEAV3_1_C, `cuadro 43_n`.SumaDeEAV3_2_C, `cuadro 43_n`.SumaDeEAV3_3_C, `cuadro 43_n`.SumaDeEAV3_4_C, `cuadro 43_n`.SumaDeEAV3_5_C, `cuadro 43_n`.SumaDeEAV3_6_C, `cuadro 43_n`.SumaDeEAV3_7_C, `cuadro 43_n`.SumaDeEAV3_8_C, `cuadro 43_n`.SumaDeEAV3_9_C, `cuadro 43_n`.SumaDeEAV3_10_C, `cuadro 43_n`.SumaDeEAV3_11_C, `cuadro 43_n`.SumaDeEAV3_12_C, `cuadro 43_n`.SumaDeEAV3_13_C, `cuadro 43_n`.SumaDeEAV3_14_C, `cuadro 43_n`.SumaDeEAV3_15_C, `cuadro 43_n`.SumaDeEAV3_16_C, `cuadro 43_n`.SumaDeEAV3_17_C_x000d__x000a_FROM `C:\super\SUPER`.`cuadro 43_n` `cuadro 43_n`"/>
  </connection>
  <connection id="19" xr16:uid="{00000000-0015-0000-FFFF-FFFF12000000}" name="Conexión19" type="1" refreshedVersion="0" savePassword="1" background="1" saveData="1">
    <dbPr connection="DBQ=C:\super\super.mdb;DefaultDir=C:\super;Driver={Microsoft Access Driver (*.mdb)};DriverId=25;FIL=MS Access;ImplicitCommitSync=Yes;MaxBufferSize=512;MaxScanRows=8;PageTimeout=5;SafeTransactions=0;Threads=3;UserCommitSync=Yes;" command="SELECT `Cuadro 40`.TIPO_ASEGURADORA, `Cuadro 40`.SumaDeEAV1_1_F, `Cuadro 40`.SumaDeEAV1_2_F, `Cuadro 40`.SumaDeEAV1_3_F, `Cuadro 40`.SumaDeEAV1_4_F, `Cuadro 40`.SumaDeEAV1_5_F, `Cuadro 40`.SumaDeEAV1_6_F, `Cuadro 40`.SumaDeEAV1_7_F, `Cuadro 40`.SumaDeEAV1_8_F, `Cuadro 40`.SumaDeEAV1_9_F, `Cuadro 40`.SumaDeEAV1_10_F, `Cuadro 40`.SumaDeEAV1_11_F, `Cuadro 40`.SumaDeEAV1_12_F, `Cuadro 40`.SumaDeEAV1_13_F, `Cuadro 40`.SumaDeEAV1_14_F, `Cuadro 40`.SumaDeEAV1_15_F, `Cuadro 40`.SumaDeEAV1_16_F, `Cuadro 40`.SumaDeEAV1_17_F, `Cuadro 40`.SumaDeEAV1_18_F, `Cuadro 40`.SumaDeEAV1_1_G, `Cuadro 40`.SumaDeEAV1_2_G, `Cuadro 40`.SumaDeEAV1_3_G, `Cuadro 40`.SumaDeEAV1_4_G, `Cuadro 40`.SumaDeEAV1_5_G, `Cuadro 40`.SumaDeEAV1_6_G, `Cuadro 40`.SumaDeEAV1_7_G, `Cuadro 40`.SumaDeEAV1_8_G, `Cuadro 40`.SumaDeEAV1_9_G, `Cuadro 40`.SumaDeEAV1_10_G, `Cuadro 40`.SumaDeEAV1_11_G, `Cuadro 40`.SumaDeEAV1_12_G, `Cuadro 40`.SumaDeEAV1_13_G, `Cuadro 40`.SumaDeEAV1_14_G, `Cuadro 40`.SumaDeEAV1_15_G, `Cuadro 40`.SumaDeEAV1_16_G, `Cuadro 40`.SumaDeEAV1_17G, `Cuadro 40`.SumaDeEAV1_18G, `Cuadro 40`.SumaDeEAP1_1_G, `Cuadro 40`.SumaDeEAP1_2_G, `Cuadro 40`.SumaDeEAP1_3_G, `Cuadro 40`.SumaDeEAP1_4_G, `Cuadro 40`.SumaDeEAP1_5_G, `Cuadro 40`.SumaDeEAP1_6_G, `Cuadro 40`.SumaDeEAP1_7_G, `Cuadro 40`.SumaDeEAP1_8_G, `Cuadro 40`.SumaDeEAP1_9_G, `Cuadro 40`.SumaDeEAP1_10_G, `Cuadro 40`.SumaDeEAP1_11_G, `Cuadro 40`.SumaDeEAP1_12_G, `Cuadro 40`.SumaDeEAP1_13_G, `Cuadro 40`.SumaDeEAP1_14_G, `Cuadro 40`.SumaDeEAP1_15_G, `Cuadro 40`.SumaDeEAP1_16_G, `Cuadro 40`.SumaDeEAP1_17_G, `Cuadro 40`.SumaDeEAP1_18_G, `Cuadro 40`.SumaDeEAP1_1_H, `Cuadro 40`.SumaDeEAP1_2_H, `Cuadro 40`.SumaDeEAP1_3_H, `Cuadro 40`.SumaDeEAP1_4_H, `Cuadro 40`.SumaDeEAP1_5_H, `Cuadro 40`.SumaDeEAP1_6_H, `Cuadro 40`.SumaDeEAP1_7_H, `Cuadro 40`.SumaDeEAP1_8_H, `Cuadro 40`.SumaDeEAP1_9_H, `Cuadro 40`.SumaDeEAP1_10_H, `Cuadro 40`.SumaDeEAP1_11_H, `Cuadro 40`.SumaDeEAP1_12_H, `Cuadro 40`.SumaDeEAP1_13_H, `Cuadro 40`.SumaDeEAP1_14_H, `Cuadro 40`.SumaDeEAP1_15_H, `Cuadro 40`.SumaDeEAP1_16_H, `Cuadro 40`.SumaDeEAP1_17_H, `Cuadro 40`.SumaDeEAP1_18_H, `Cuadro 40`.SumaDeEAP1_1_I, `Cuadro 40`.SumaDeEAP1_2_I, `Cuadro 40`.SumaDeEAP1_3_I, `Cuadro 40`.SumaDeEAP1_4_I, `Cuadro 40`.SumaDeEAP1_5_I, `Cuadro 40`.SumaDeEAP1_6_I, `Cuadro 40`.SumaDeEAP1_7_I, `Cuadro 40`.SumaDeEAP1_8_I, `Cuadro 40`.SumaDeEAP1_9_I, `Cuadro 40`.SumaDeEAP1_10_I, `Cuadro 40`.SumaDeEAP1_11_I, `Cuadro 40`.SumaDeEAP1_12_I, `Cuadro 40`.SumaDeEAP1_13_I, `Cuadro 40`.SumaDeEAP1_14_I, `Cuadro 40`.SumaDeEAP1_15_I, `Cuadro 40`.SumaDeEAP1_16_I, `Cuadro 40`.SumaDeEAP1_17_I, `Cuadro 40`.SumaDeEAP1_18_I_x000d__x000a_FROM `C:\super\SUPER`.`Cuadro 40` `Cuadro 40`"/>
  </connection>
  <connection id="20" xr16:uid="{00000000-0015-0000-FFFF-FFFF13000000}" name="Conexión2" type="1" refreshedVersion="0" savePassword="1" background="1" saveData="1">
    <dbPr connection="DBQ=C:\super\super.mdb;DefaultDir=C:\super;Driver={Microsoft Access Driver (*.mdb)};DriverId=25;FIL=MS Access;ImplicitCommitSync=Yes;MaxBufferSize=512;MaxScanRows=8;PageTimeout=5;SafeTransactions=0;Threads=3;UserCommitSync=Yes;" command="SELECT `cuadro 43_e`.TIPO_ASEGURADORA, `cuadro 43_e`.SumaDeEAV3_1_A, `cuadro 43_e`.SumaDeEAV3_2_A, `cuadro 43_e`.SumaDeEAV3_3_A, `cuadro 43_e`.SumaDeEAV3_4_A, `cuadro 43_e`.SumaDeEAV3_5_A, `cuadro 43_e`.SumaDeEAV3_6_A, `cuadro 43_e`.SumaDeEAV3_7_A, `cuadro 43_e`.SumaDeEAV3_8_A, `cuadro 43_e`.SumaDeEAV3_9_A, `cuadro 43_e`.SumaDeEAV3_10_A, `cuadro 43_e`.SumaDeEAV3_11_A, `cuadro 43_e`.SumaDeEAV3_12_A, `cuadro 43_e`.SumaDeEAV3_13_A, `cuadro 43_e`.SumaDeEAV3_14_A, `cuadro 43_e`.SumaDeEAV3_15_A, `cuadro 43_e`.SumaDeEAV3_16_A, `cuadro 43_e`.SumaDeEAV3_17_A, `cuadro 43_e`.SumaDeEAV3_1_B, `cuadro 43_e`.SumaDeEAV3_2_B, `cuadro 43_e`.SumaDeEAV3_3_B, `cuadro 43_e`.SumaDeEAV3_4_B, `cuadro 43_e`.SumaDeEAV3_5_B, `cuadro 43_e`.SumaDeEAV3_6_B, `cuadro 43_e`.SumaDeEAV3_7_B, `cuadro 43_e`.SumaDeEAV3_8_B, `cuadro 43_e`.SumaDeEAV3_9_B, `cuadro 43_e`.SumaDeEAV3_10_B, `cuadro 43_e`.SumaDeEAV3_11_B, `cuadro 43_e`.SumaDeEAV3_12_B, `cuadro 43_e`.SumaDeEAV3_13_B, `cuadro 43_e`.SumaDeEAV3_14_B, `cuadro 43_e`.SumaDeEAV3_15_B, `cuadro 43_e`.SumaDeEAV3_16_B, `cuadro 43_e`.SumaDeEAV3_17_B, `cuadro 43_e`.SumaDeEAV3_1_C, `cuadro 43_e`.SumaDeEAV3_2_C, `cuadro 43_e`.SumaDeEAV3_3_C, `cuadro 43_e`.SumaDeEAV3_4_C, `cuadro 43_e`.SumaDeEAV3_5_C, `cuadro 43_e`.SumaDeEAV3_6_C, `cuadro 43_e`.SumaDeEAV3_7_C, `cuadro 43_e`.SumaDeEAV3_8_C, `cuadro 43_e`.SumaDeEAV3_9_C, `cuadro 43_e`.SumaDeEAV3_10_C, `cuadro 43_e`.SumaDeEAV3_11_C, `cuadro 43_e`.SumaDeEAV3_12_C, `cuadro 43_e`.SumaDeEAV3_13_C, `cuadro 43_e`.SumaDeEAV3_14_C, `cuadro 43_e`.SumaDeEAV3_15_C, `cuadro 43_e`.SumaDeEAV3_16_C, `cuadro 43_e`.SumaDeEAV3_17_C_x000d__x000a_FROM `C:\super\SUPER`.`cuadro 43_e` `cuadro 43_e`"/>
  </connection>
  <connection id="21" xr16:uid="{00000000-0015-0000-FFFF-FFFF14000000}" name="Conexión21" type="1" refreshedVersion="0" savePassword="1" background="1" saveData="1">
    <dbPr connection="DBQ=C:\super\super.mdb;DefaultDir=C:\super;Driver={Microsoft Access Driver (*.mdb)};DriverId=25;FIL=MS Access;ImplicitCommitSync=Yes;MaxBufferSize=512;MaxScanRows=8;PageTimeout=5;SafeTransactions=0;Threads=3;UserCommitSync=Yes;" command="SELECT `Cuadro 40`.TIPO_ASEGURADORA, `Cuadro 40`.SumaDeEAV1_1_F, `Cuadro 40`.SumaDeEAV1_2_F, `Cuadro 40`.SumaDeEAV1_3_F, `Cuadro 40`.SumaDeEAV1_4_F, `Cuadro 40`.SumaDeEAV1_5_F, `Cuadro 40`.SumaDeEAV1_6_F, `Cuadro 40`.SumaDeEAV1_7_F, `Cuadro 40`.SumaDeEAV1_8_F, `Cuadro 40`.SumaDeEAV1_9_F, `Cuadro 40`.SumaDeEAV1_10_F, `Cuadro 40`.SumaDeEAV1_11_F, `Cuadro 40`.SumaDeEAV1_12_F, `Cuadro 40`.SumaDeEAV1_13_F, `Cuadro 40`.SumaDeEAV1_14_F, `Cuadro 40`.SumaDeEAV1_15_F, `Cuadro 40`.SumaDeEAV1_16_F, `Cuadro 40`.SumaDeEAV1_17_F, `Cuadro 40`.SumaDeEAV1_18_F, `Cuadro 40`.SumaDeEAV1_1_G, `Cuadro 40`.SumaDeEAV1_2_G, `Cuadro 40`.SumaDeEAV1_3_G, `Cuadro 40`.SumaDeEAV1_4_G, `Cuadro 40`.SumaDeEAV1_5_G, `Cuadro 40`.SumaDeEAV1_6_G, `Cuadro 40`.SumaDeEAV1_7_G, `Cuadro 40`.SumaDeEAV1_8_G, `Cuadro 40`.SumaDeEAV1_9_G, `Cuadro 40`.SumaDeEAV1_10_G, `Cuadro 40`.SumaDeEAV1_11_G, `Cuadro 40`.SumaDeEAV1_12_G, `Cuadro 40`.SumaDeEAV1_13_G, `Cuadro 40`.SumaDeEAV1_14_G, `Cuadro 40`.SumaDeEAV1_15_G, `Cuadro 40`.SumaDeEAV1_16_G, `Cuadro 40`.SumaDeEAV1_17G, `Cuadro 40`.SumaDeEAV1_18G, `Cuadro 40`.SumaDeEAP1_1_G, `Cuadro 40`.SumaDeEAP1_2_G, `Cuadro 40`.SumaDeEAP1_3_G, `Cuadro 40`.SumaDeEAP1_4_G, `Cuadro 40`.SumaDeEAP1_5_G, `Cuadro 40`.SumaDeEAP1_6_G, `Cuadro 40`.SumaDeEAP1_7_G, `Cuadro 40`.SumaDeEAP1_8_G, `Cuadro 40`.SumaDeEAP1_9_G, `Cuadro 40`.SumaDeEAP1_10_G, `Cuadro 40`.SumaDeEAP1_11_G, `Cuadro 40`.SumaDeEAP1_12_G, `Cuadro 40`.SumaDeEAP1_13_G, `Cuadro 40`.SumaDeEAP1_14_G, `Cuadro 40`.SumaDeEAP1_15_G, `Cuadro 40`.SumaDeEAP1_16_G, `Cuadro 40`.SumaDeEAP1_17_G, `Cuadro 40`.SumaDeEAP1_18_G, `Cuadro 40`.SumaDeEAP1_1_H, `Cuadro 40`.SumaDeEAP1_2_H, `Cuadro 40`.SumaDeEAP1_3_H, `Cuadro 40`.SumaDeEAP1_4_H, `Cuadro 40`.SumaDeEAP1_5_H, `Cuadro 40`.SumaDeEAP1_6_H, `Cuadro 40`.SumaDeEAP1_7_H, `Cuadro 40`.SumaDeEAP1_8_H, `Cuadro 40`.SumaDeEAP1_9_H, `Cuadro 40`.SumaDeEAP1_10_H, `Cuadro 40`.SumaDeEAP1_11_H, `Cuadro 40`.SumaDeEAP1_12_H, `Cuadro 40`.SumaDeEAP1_13_H, `Cuadro 40`.SumaDeEAP1_14_H, `Cuadro 40`.SumaDeEAP1_15_H, `Cuadro 40`.SumaDeEAP1_16_H, `Cuadro 40`.SumaDeEAP1_17_H, `Cuadro 40`.SumaDeEAP1_18_H, `Cuadro 40`.SumaDeEAP1_1_I, `Cuadro 40`.SumaDeEAP1_2_I, `Cuadro 40`.SumaDeEAP1_3_I, `Cuadro 40`.SumaDeEAP1_4_I, `Cuadro 40`.SumaDeEAP1_5_I, `Cuadro 40`.SumaDeEAP1_6_I, `Cuadro 40`.SumaDeEAP1_7_I, `Cuadro 40`.SumaDeEAP1_8_I, `Cuadro 40`.SumaDeEAP1_9_I, `Cuadro 40`.SumaDeEAP1_10_I, `Cuadro 40`.SumaDeEAP1_11_I, `Cuadro 40`.SumaDeEAP1_12_I, `Cuadro 40`.SumaDeEAP1_13_I, `Cuadro 40`.SumaDeEAP1_14_I, `Cuadro 40`.SumaDeEAP1_15_I, `Cuadro 40`.SumaDeEAP1_16_I, `Cuadro 40`.SumaDeEAP1_17_I, `Cuadro 40`.SumaDeEAP1_18_I_x000d__x000a_FROM `C:\super\SUPER`.`Cuadro 40` `Cuadro 40`"/>
  </connection>
  <connection id="22" xr16:uid="{00000000-0015-0000-FFFF-FFFF15000000}" name="Conexión22" type="1" refreshedVersion="0" savePassword="1" background="1" saveData="1">
    <dbPr connection="DBQ=C:\super\super.mdb;DefaultDir=C:\super;Driver={Microsoft Access Driver (*.mdb)};DriverId=25;FIL=MS Access;ImplicitCommitSync=Yes;MaxBufferSize=512;MaxScanRows=8;PageTimeout=5;SafeTransactions=0;Threads=3;UserCommitSync=Yes;" command="SELECT `cuadro 43_n`.TIPO_ASEGURADORA, `cuadro 43_n`.SumaDeEAV3_1_A, `cuadro 43_n`.SumaDeEAV3_2_A, `cuadro 43_n`.SumaDeEAV3_3_A, `cuadro 43_n`.SumaDeEAV3_4_A, `cuadro 43_n`.SumaDeEAV3_5_A, `cuadro 43_n`.SumaDeEAV3_6_A, `cuadro 43_n`.SumaDeEAV3_7_A, `cuadro 43_n`.SumaDeEAV3_8_A, `cuadro 43_n`.SumaDeEAV3_9_A, `cuadro 43_n`.SumaDeEAV3_10_A, `cuadro 43_n`.SumaDeEAV3_11_A, `cuadro 43_n`.SumaDeEAV3_12_A, `cuadro 43_n`.SumaDeEAV3_13_A, `cuadro 43_n`.SumaDeEAV3_14_A, `cuadro 43_n`.SumaDeEAV3_15_A, `cuadro 43_n`.SumaDeEAV3_16_A, `cuadro 43_n`.SumaDeEAV3_17_A, `cuadro 43_n`.SumaDeEAV3_1_B, `cuadro 43_n`.SumaDeEAV3_2_B, `cuadro 43_n`.SumaDeEAV3_3_B, `cuadro 43_n`.SumaDeEAV3_4_B, `cuadro 43_n`.SumaDeEAV3_5_B, `cuadro 43_n`.SumaDeEAV3_6_B, `cuadro 43_n`.SumaDeEAV3_7_B, `cuadro 43_n`.SumaDeEAV3_8_B, `cuadro 43_n`.SumaDeEAV3_9_B, `cuadro 43_n`.SumaDeEAV3_10_B, `cuadro 43_n`.SumaDeEAV3_11_B, `cuadro 43_n`.SumaDeEAV3_12_B, `cuadro 43_n`.SumaDeEAV3_13_B, `cuadro 43_n`.SumaDeEAV3_14_B, `cuadro 43_n`.SumaDeEAV3_15_B, `cuadro 43_n`.SumaDeEAV3_16_B, `cuadro 43_n`.SumaDeEAV3_17_B, `cuadro 43_n`.SumaDeEAV3_1_C, `cuadro 43_n`.SumaDeEAV3_2_C, `cuadro 43_n`.SumaDeEAV3_3_C, `cuadro 43_n`.SumaDeEAV3_4_C, `cuadro 43_n`.SumaDeEAV3_5_C, `cuadro 43_n`.SumaDeEAV3_6_C, `cuadro 43_n`.SumaDeEAV3_7_C, `cuadro 43_n`.SumaDeEAV3_8_C, `cuadro 43_n`.SumaDeEAV3_9_C, `cuadro 43_n`.SumaDeEAV3_10_C, `cuadro 43_n`.SumaDeEAV3_11_C, `cuadro 43_n`.SumaDeEAV3_12_C, `cuadro 43_n`.SumaDeEAV3_13_C, `cuadro 43_n`.SumaDeEAV3_14_C, `cuadro 43_n`.SumaDeEAV3_15_C, `cuadro 43_n`.SumaDeEAV3_16_C, `cuadro 43_n`.SumaDeEAV3_17_C_x000d__x000a_FROM `C:\super\SUPER`.`cuadro 43_n` `cuadro 43_n`"/>
  </connection>
  <connection id="23" xr16:uid="{00000000-0015-0000-FFFF-FFFF16000000}" name="Conexión23" type="1" refreshedVersion="0" savePassword="1" background="1" saveData="1">
    <dbPr connection="DBQ=C:\super\super.mdb;DefaultDir=C:\super;Driver={Microsoft Access Driver (*.mdb)};DriverId=25;FIL=MS Access;ImplicitCommitSync=Yes;MaxBufferSize=512;MaxScanRows=8;PageTimeout=5;SafeTransactions=0;Threads=3;UserCommitSync=Yes;" command="SELECT `Cuadro 40`.TIPO_ASEGURADORA, `Cuadro 40`.SumaDeEAV1_1_F, `Cuadro 40`.SumaDeEAV1_2_F, `Cuadro 40`.SumaDeEAV1_3_F, `Cuadro 40`.SumaDeEAV1_4_F, `Cuadro 40`.SumaDeEAV1_5_F, `Cuadro 40`.SumaDeEAV1_6_F, `Cuadro 40`.SumaDeEAV1_7_F, `Cuadro 40`.SumaDeEAV1_8_F, `Cuadro 40`.SumaDeEAV1_9_F, `Cuadro 40`.SumaDeEAV1_10_F, `Cuadro 40`.SumaDeEAV1_11_F, `Cuadro 40`.SumaDeEAV1_12_F, `Cuadro 40`.SumaDeEAV1_13_F, `Cuadro 40`.SumaDeEAV1_14_F, `Cuadro 40`.SumaDeEAV1_15_F, `Cuadro 40`.SumaDeEAV1_16_F, `Cuadro 40`.SumaDeEAV1_17_F, `Cuadro 40`.SumaDeEAV1_18_F, `Cuadro 40`.SumaDeEAV1_1_G, `Cuadro 40`.SumaDeEAV1_2_G, `Cuadro 40`.SumaDeEAV1_3_G, `Cuadro 40`.SumaDeEAV1_4_G, `Cuadro 40`.SumaDeEAV1_5_G, `Cuadro 40`.SumaDeEAV1_6_G, `Cuadro 40`.SumaDeEAV1_7_G, `Cuadro 40`.SumaDeEAV1_8_G, `Cuadro 40`.SumaDeEAV1_9_G, `Cuadro 40`.SumaDeEAV1_10_G, `Cuadro 40`.SumaDeEAV1_11_G, `Cuadro 40`.SumaDeEAV1_12_G, `Cuadro 40`.SumaDeEAV1_13_G, `Cuadro 40`.SumaDeEAV1_14_G, `Cuadro 40`.SumaDeEAV1_15_G, `Cuadro 40`.SumaDeEAV1_16_G, `Cuadro 40`.SumaDeEAV1_17G, `Cuadro 40`.SumaDeEAV1_18G, `Cuadro 40`.SumaDeEAP1_1_G, `Cuadro 40`.SumaDeEAP1_2_G, `Cuadro 40`.SumaDeEAP1_3_G, `Cuadro 40`.SumaDeEAP1_4_G, `Cuadro 40`.SumaDeEAP1_5_G, `Cuadro 40`.SumaDeEAP1_6_G, `Cuadro 40`.SumaDeEAP1_7_G, `Cuadro 40`.SumaDeEAP1_8_G, `Cuadro 40`.SumaDeEAP1_9_G, `Cuadro 40`.SumaDeEAP1_10_G, `Cuadro 40`.SumaDeEAP1_11_G, `Cuadro 40`.SumaDeEAP1_12_G, `Cuadro 40`.SumaDeEAP1_13_G, `Cuadro 40`.SumaDeEAP1_14_G, `Cuadro 40`.SumaDeEAP1_15_G, `Cuadro 40`.SumaDeEAP1_16_G, `Cuadro 40`.SumaDeEAP1_17_G, `Cuadro 40`.SumaDeEAP1_18_G, `Cuadro 40`.SumaDeEAP1_1_H, `Cuadro 40`.SumaDeEAP1_2_H, `Cuadro 40`.SumaDeEAP1_3_H, `Cuadro 40`.SumaDeEAP1_4_H, `Cuadro 40`.SumaDeEAP1_5_H, `Cuadro 40`.SumaDeEAP1_6_H, `Cuadro 40`.SumaDeEAP1_7_H, `Cuadro 40`.SumaDeEAP1_8_H, `Cuadro 40`.SumaDeEAP1_9_H, `Cuadro 40`.SumaDeEAP1_10_H, `Cuadro 40`.SumaDeEAP1_11_H, `Cuadro 40`.SumaDeEAP1_12_H, `Cuadro 40`.SumaDeEAP1_13_H, `Cuadro 40`.SumaDeEAP1_14_H, `Cuadro 40`.SumaDeEAP1_15_H, `Cuadro 40`.SumaDeEAP1_16_H, `Cuadro 40`.SumaDeEAP1_17_H, `Cuadro 40`.SumaDeEAP1_18_H, `Cuadro 40`.SumaDeEAP1_1_I, `Cuadro 40`.SumaDeEAP1_2_I, `Cuadro 40`.SumaDeEAP1_3_I, `Cuadro 40`.SumaDeEAP1_4_I, `Cuadro 40`.SumaDeEAP1_5_I, `Cuadro 40`.SumaDeEAP1_6_I, `Cuadro 40`.SumaDeEAP1_7_I, `Cuadro 40`.SumaDeEAP1_8_I, `Cuadro 40`.SumaDeEAP1_9_I, `Cuadro 40`.SumaDeEAP1_10_I, `Cuadro 40`.SumaDeEAP1_11_I, `Cuadro 40`.SumaDeEAP1_12_I, `Cuadro 40`.SumaDeEAP1_13_I, `Cuadro 40`.SumaDeEAP1_14_I, `Cuadro 40`.SumaDeEAP1_15_I, `Cuadro 40`.SumaDeEAP1_16_I, `Cuadro 40`.SumaDeEAP1_17_I, `Cuadro 40`.SumaDeEAP1_18_I_x000d__x000a_FROM `C:\super\SUPER`.`Cuadro 40` `Cuadro 40`"/>
  </connection>
  <connection id="24" xr16:uid="{00000000-0015-0000-FFFF-FFFF17000000}" name="Conexión24" type="1" refreshedVersion="0" savePassword="1" background="1" saveData="1">
    <dbPr connection="DBQ=C:\super\super.mdb;DefaultDir=C:\super;Driver={Microsoft Access Driver (*.mdb)};DriverId=25;FIL=MS Access;ImplicitCommitSync=Yes;MaxBufferSize=512;MaxScanRows=8;PageTimeout=5;SafeTransactions=0;Threads=3;UserCommitSync=Yes;" command="SELECT `cuadro 43_n`.TIPO_ASEGURADORA, `cuadro 43_n`.SumaDeEAV3_1_A, `cuadro 43_n`.SumaDeEAV3_2_A, `cuadro 43_n`.SumaDeEAV3_3_A, `cuadro 43_n`.SumaDeEAV3_4_A, `cuadro 43_n`.SumaDeEAV3_5_A, `cuadro 43_n`.SumaDeEAV3_6_A, `cuadro 43_n`.SumaDeEAV3_7_A, `cuadro 43_n`.SumaDeEAV3_8_A, `cuadro 43_n`.SumaDeEAV3_9_A, `cuadro 43_n`.SumaDeEAV3_10_A, `cuadro 43_n`.SumaDeEAV3_11_A, `cuadro 43_n`.SumaDeEAV3_12_A, `cuadro 43_n`.SumaDeEAV3_13_A, `cuadro 43_n`.SumaDeEAV3_14_A, `cuadro 43_n`.SumaDeEAV3_15_A, `cuadro 43_n`.SumaDeEAV3_16_A, `cuadro 43_n`.SumaDeEAV3_17_A, `cuadro 43_n`.SumaDeEAV3_1_B, `cuadro 43_n`.SumaDeEAV3_2_B, `cuadro 43_n`.SumaDeEAV3_3_B, `cuadro 43_n`.SumaDeEAV3_4_B, `cuadro 43_n`.SumaDeEAV3_5_B, `cuadro 43_n`.SumaDeEAV3_6_B, `cuadro 43_n`.SumaDeEAV3_7_B, `cuadro 43_n`.SumaDeEAV3_8_B, `cuadro 43_n`.SumaDeEAV3_9_B, `cuadro 43_n`.SumaDeEAV3_10_B, `cuadro 43_n`.SumaDeEAV3_11_B, `cuadro 43_n`.SumaDeEAV3_12_B, `cuadro 43_n`.SumaDeEAV3_13_B, `cuadro 43_n`.SumaDeEAV3_14_B, `cuadro 43_n`.SumaDeEAV3_15_B, `cuadro 43_n`.SumaDeEAV3_16_B, `cuadro 43_n`.SumaDeEAV3_17_B, `cuadro 43_n`.SumaDeEAV3_1_C, `cuadro 43_n`.SumaDeEAV3_2_C, `cuadro 43_n`.SumaDeEAV3_3_C, `cuadro 43_n`.SumaDeEAV3_4_C, `cuadro 43_n`.SumaDeEAV3_5_C, `cuadro 43_n`.SumaDeEAV3_6_C, `cuadro 43_n`.SumaDeEAV3_7_C, `cuadro 43_n`.SumaDeEAV3_8_C, `cuadro 43_n`.SumaDeEAV3_9_C, `cuadro 43_n`.SumaDeEAV3_10_C, `cuadro 43_n`.SumaDeEAV3_11_C, `cuadro 43_n`.SumaDeEAV3_12_C, `cuadro 43_n`.SumaDeEAV3_13_C, `cuadro 43_n`.SumaDeEAV3_14_C, `cuadro 43_n`.SumaDeEAV3_15_C, `cuadro 43_n`.SumaDeEAV3_16_C, `cuadro 43_n`.SumaDeEAV3_17_C_x000d__x000a_FROM `C:\super\SUPER`.`cuadro 43_n` `cuadro 43_n`"/>
  </connection>
  <connection id="25" xr16:uid="{00000000-0015-0000-FFFF-FFFF18000000}" name="Conexión25" type="1" refreshedVersion="0" savePassword="1" background="1" saveData="1">
    <dbPr connection="DBQ=C:\super\super.mdb;DefaultDir=C:\super;Driver={Microsoft Access Driver (*.mdb)};DriverId=25;FIL=MS Access;ImplicitCommitSync=Yes;MaxBufferSize=512;MaxScanRows=8;PageTimeout=5;SafeTransactions=0;Threads=3;UserCommitSync=Yes;" command="SELECT `Cuadro 40`.TIPO_ASEGURADORA, `Cuadro 40`.SumaDeEAV1_1_F, `Cuadro 40`.SumaDeEAV1_2_F, `Cuadro 40`.SumaDeEAV1_3_F, `Cuadro 40`.SumaDeEAV1_4_F, `Cuadro 40`.SumaDeEAV1_5_F, `Cuadro 40`.SumaDeEAV1_6_F, `Cuadro 40`.SumaDeEAV1_7_F, `Cuadro 40`.SumaDeEAV1_8_F, `Cuadro 40`.SumaDeEAV1_9_F, `Cuadro 40`.SumaDeEAV1_10_F, `Cuadro 40`.SumaDeEAV1_11_F, `Cuadro 40`.SumaDeEAV1_12_F, `Cuadro 40`.SumaDeEAV1_13_F, `Cuadro 40`.SumaDeEAV1_14_F, `Cuadro 40`.SumaDeEAV1_15_F, `Cuadro 40`.SumaDeEAV1_16_F, `Cuadro 40`.SumaDeEAV1_17_F, `Cuadro 40`.SumaDeEAV1_18_F, `Cuadro 40`.SumaDeEAV1_1_G, `Cuadro 40`.SumaDeEAV1_2_G, `Cuadro 40`.SumaDeEAV1_3_G, `Cuadro 40`.SumaDeEAV1_4_G, `Cuadro 40`.SumaDeEAV1_5_G, `Cuadro 40`.SumaDeEAV1_6_G, `Cuadro 40`.SumaDeEAV1_7_G, `Cuadro 40`.SumaDeEAV1_8_G, `Cuadro 40`.SumaDeEAV1_9_G, `Cuadro 40`.SumaDeEAV1_10_G, `Cuadro 40`.SumaDeEAV1_11_G, `Cuadro 40`.SumaDeEAV1_12_G, `Cuadro 40`.SumaDeEAV1_13_G, `Cuadro 40`.SumaDeEAV1_14_G, `Cuadro 40`.SumaDeEAV1_15_G, `Cuadro 40`.SumaDeEAV1_16_G, `Cuadro 40`.SumaDeEAV1_17G, `Cuadro 40`.SumaDeEAV1_18G, `Cuadro 40`.SumaDeEAP1_1_G, `Cuadro 40`.SumaDeEAP1_2_G, `Cuadro 40`.SumaDeEAP1_3_G, `Cuadro 40`.SumaDeEAP1_4_G, `Cuadro 40`.SumaDeEAP1_5_G, `Cuadro 40`.SumaDeEAP1_6_G, `Cuadro 40`.SumaDeEAP1_7_G, `Cuadro 40`.SumaDeEAP1_8_G, `Cuadro 40`.SumaDeEAP1_9_G, `Cuadro 40`.SumaDeEAP1_10_G, `Cuadro 40`.SumaDeEAP1_11_G, `Cuadro 40`.SumaDeEAP1_12_G, `Cuadro 40`.SumaDeEAP1_13_G, `Cuadro 40`.SumaDeEAP1_14_G, `Cuadro 40`.SumaDeEAP1_15_G, `Cuadro 40`.SumaDeEAP1_16_G, `Cuadro 40`.SumaDeEAP1_17_G, `Cuadro 40`.SumaDeEAP1_18_G, `Cuadro 40`.SumaDeEAP1_1_H, `Cuadro 40`.SumaDeEAP1_2_H, `Cuadro 40`.SumaDeEAP1_3_H, `Cuadro 40`.SumaDeEAP1_4_H, `Cuadro 40`.SumaDeEAP1_5_H, `Cuadro 40`.SumaDeEAP1_6_H, `Cuadro 40`.SumaDeEAP1_7_H, `Cuadro 40`.SumaDeEAP1_8_H, `Cuadro 40`.SumaDeEAP1_9_H, `Cuadro 40`.SumaDeEAP1_10_H, `Cuadro 40`.SumaDeEAP1_11_H, `Cuadro 40`.SumaDeEAP1_12_H, `Cuadro 40`.SumaDeEAP1_13_H, `Cuadro 40`.SumaDeEAP1_14_H, `Cuadro 40`.SumaDeEAP1_15_H, `Cuadro 40`.SumaDeEAP1_16_H, `Cuadro 40`.SumaDeEAP1_17_H, `Cuadro 40`.SumaDeEAP1_18_H, `Cuadro 40`.SumaDeEAP1_1_I, `Cuadro 40`.SumaDeEAP1_2_I, `Cuadro 40`.SumaDeEAP1_3_I, `Cuadro 40`.SumaDeEAP1_4_I, `Cuadro 40`.SumaDeEAP1_5_I, `Cuadro 40`.SumaDeEAP1_6_I, `Cuadro 40`.SumaDeEAP1_7_I, `Cuadro 40`.SumaDeEAP1_8_I, `Cuadro 40`.SumaDeEAP1_9_I, `Cuadro 40`.SumaDeEAP1_10_I, `Cuadro 40`.SumaDeEAP1_11_I, `Cuadro 40`.SumaDeEAP1_12_I, `Cuadro 40`.SumaDeEAP1_13_I, `Cuadro 40`.SumaDeEAP1_14_I, `Cuadro 40`.SumaDeEAP1_15_I, `Cuadro 40`.SumaDeEAP1_16_I, `Cuadro 40`.SumaDeEAP1_17_I, `Cuadro 40`.SumaDeEAP1_18_I_x000d__x000a_FROM `C:\super\SUPER`.`Cuadro 40` `Cuadro 40`"/>
  </connection>
  <connection id="26" xr16:uid="{00000000-0015-0000-FFFF-FFFF19000000}" name="Conexión26" type="1" refreshedVersion="0" savePassword="1" background="1" saveData="1">
    <dbPr connection="DBQ=C:\super\super.mdb;DefaultDir=C:\super;Driver={Microsoft Access Driver (*.mdb)};DriverId=25;FIL=MS Access;ImplicitCommitSync=Yes;MaxBufferSize=512;MaxScanRows=8;PageTimeout=5;SafeTransactions=0;Threads=3;UserCommitSync=Yes;" command="SELECT `cuadro 43_n`.TIPO_ASEGURADORA, `cuadro 43_n`.SumaDeEAV3_1_A, `cuadro 43_n`.SumaDeEAV3_2_A, `cuadro 43_n`.SumaDeEAV3_3_A, `cuadro 43_n`.SumaDeEAV3_4_A, `cuadro 43_n`.SumaDeEAV3_5_A, `cuadro 43_n`.SumaDeEAV3_6_A, `cuadro 43_n`.SumaDeEAV3_7_A, `cuadro 43_n`.SumaDeEAV3_8_A, `cuadro 43_n`.SumaDeEAV3_9_A, `cuadro 43_n`.SumaDeEAV3_10_A, `cuadro 43_n`.SumaDeEAV3_11_A, `cuadro 43_n`.SumaDeEAV3_12_A, `cuadro 43_n`.SumaDeEAV3_13_A, `cuadro 43_n`.SumaDeEAV3_14_A, `cuadro 43_n`.SumaDeEAV3_15_A, `cuadro 43_n`.SumaDeEAV3_16_A, `cuadro 43_n`.SumaDeEAV3_17_A, `cuadro 43_n`.SumaDeEAV3_1_B, `cuadro 43_n`.SumaDeEAV3_2_B, `cuadro 43_n`.SumaDeEAV3_3_B, `cuadro 43_n`.SumaDeEAV3_4_B, `cuadro 43_n`.SumaDeEAV3_5_B, `cuadro 43_n`.SumaDeEAV3_6_B, `cuadro 43_n`.SumaDeEAV3_7_B, `cuadro 43_n`.SumaDeEAV3_8_B, `cuadro 43_n`.SumaDeEAV3_9_B, `cuadro 43_n`.SumaDeEAV3_10_B, `cuadro 43_n`.SumaDeEAV3_11_B, `cuadro 43_n`.SumaDeEAV3_12_B, `cuadro 43_n`.SumaDeEAV3_13_B, `cuadro 43_n`.SumaDeEAV3_14_B, `cuadro 43_n`.SumaDeEAV3_15_B, `cuadro 43_n`.SumaDeEAV3_16_B, `cuadro 43_n`.SumaDeEAV3_17_B, `cuadro 43_n`.SumaDeEAV3_1_C, `cuadro 43_n`.SumaDeEAV3_2_C, `cuadro 43_n`.SumaDeEAV3_3_C, `cuadro 43_n`.SumaDeEAV3_4_C, `cuadro 43_n`.SumaDeEAV3_5_C, `cuadro 43_n`.SumaDeEAV3_6_C, `cuadro 43_n`.SumaDeEAV3_7_C, `cuadro 43_n`.SumaDeEAV3_8_C, `cuadro 43_n`.SumaDeEAV3_9_C, `cuadro 43_n`.SumaDeEAV3_10_C, `cuadro 43_n`.SumaDeEAV3_11_C, `cuadro 43_n`.SumaDeEAV3_12_C, `cuadro 43_n`.SumaDeEAV3_13_C, `cuadro 43_n`.SumaDeEAV3_14_C, `cuadro 43_n`.SumaDeEAV3_15_C, `cuadro 43_n`.SumaDeEAV3_16_C, `cuadro 43_n`.SumaDeEAV3_17_C_x000d__x000a_FROM `C:\super\SUPER`.`cuadro 43_n` `cuadro 43_n`"/>
  </connection>
  <connection id="27" xr16:uid="{00000000-0015-0000-FFFF-FFFF1A000000}" name="Conexión27" type="1" refreshedVersion="0" savePassword="1" background="1" saveData="1">
    <dbPr connection="DBQ=C:\super\super.mdb;DefaultDir=C:\super;Driver={Microsoft Access Driver (*.mdb)};DriverId=25;FIL=MS Access;ImplicitCommitSync=Yes;MaxBufferSize=512;MaxScanRows=8;PageTimeout=5;SafeTransactions=0;Threads=3;UserCommitSync=Yes;" command="SELECT `Cuadro 40`.TIPO_ASEGURADORA, `Cuadro 40`.SumaDeEAV1_1_F, `Cuadro 40`.SumaDeEAV1_2_F, `Cuadro 40`.SumaDeEAV1_3_F, `Cuadro 40`.SumaDeEAV1_4_F, `Cuadro 40`.SumaDeEAV1_5_F, `Cuadro 40`.SumaDeEAV1_6_F, `Cuadro 40`.SumaDeEAV1_7_F, `Cuadro 40`.SumaDeEAV1_8_F, `Cuadro 40`.SumaDeEAV1_9_F, `Cuadro 40`.SumaDeEAV1_10_F, `Cuadro 40`.SumaDeEAV1_11_F, `Cuadro 40`.SumaDeEAV1_12_F, `Cuadro 40`.SumaDeEAV1_13_F, `Cuadro 40`.SumaDeEAV1_14_F, `Cuadro 40`.SumaDeEAV1_15_F, `Cuadro 40`.SumaDeEAV1_16_F, `Cuadro 40`.SumaDeEAV1_17_F, `Cuadro 40`.SumaDeEAV1_18_F, `Cuadro 40`.SumaDeEAV1_1_G, `Cuadro 40`.SumaDeEAV1_2_G, `Cuadro 40`.SumaDeEAV1_3_G, `Cuadro 40`.SumaDeEAV1_4_G, `Cuadro 40`.SumaDeEAV1_5_G, `Cuadro 40`.SumaDeEAV1_6_G, `Cuadro 40`.SumaDeEAV1_7_G, `Cuadro 40`.SumaDeEAV1_8_G, `Cuadro 40`.SumaDeEAV1_9_G, `Cuadro 40`.SumaDeEAV1_10_G, `Cuadro 40`.SumaDeEAV1_11_G, `Cuadro 40`.SumaDeEAV1_12_G, `Cuadro 40`.SumaDeEAV1_13_G, `Cuadro 40`.SumaDeEAV1_14_G, `Cuadro 40`.SumaDeEAV1_15_G, `Cuadro 40`.SumaDeEAV1_16_G, `Cuadro 40`.SumaDeEAV1_17G, `Cuadro 40`.SumaDeEAV1_18G, `Cuadro 40`.SumaDeEAP1_1_G, `Cuadro 40`.SumaDeEAP1_2_G, `Cuadro 40`.SumaDeEAP1_3_G, `Cuadro 40`.SumaDeEAP1_4_G, `Cuadro 40`.SumaDeEAP1_5_G, `Cuadro 40`.SumaDeEAP1_6_G, `Cuadro 40`.SumaDeEAP1_7_G, `Cuadro 40`.SumaDeEAP1_8_G, `Cuadro 40`.SumaDeEAP1_9_G, `Cuadro 40`.SumaDeEAP1_10_G, `Cuadro 40`.SumaDeEAP1_11_G, `Cuadro 40`.SumaDeEAP1_12_G, `Cuadro 40`.SumaDeEAP1_13_G, `Cuadro 40`.SumaDeEAP1_14_G, `Cuadro 40`.SumaDeEAP1_15_G, `Cuadro 40`.SumaDeEAP1_16_G, `Cuadro 40`.SumaDeEAP1_17_G, `Cuadro 40`.SumaDeEAP1_18_G, `Cuadro 40`.SumaDeEAP1_1_H, `Cuadro 40`.SumaDeEAP1_2_H, `Cuadro 40`.SumaDeEAP1_3_H, `Cuadro 40`.SumaDeEAP1_4_H, `Cuadro 40`.SumaDeEAP1_5_H, `Cuadro 40`.SumaDeEAP1_6_H, `Cuadro 40`.SumaDeEAP1_7_H, `Cuadro 40`.SumaDeEAP1_8_H, `Cuadro 40`.SumaDeEAP1_9_H, `Cuadro 40`.SumaDeEAP1_10_H, `Cuadro 40`.SumaDeEAP1_11_H, `Cuadro 40`.SumaDeEAP1_12_H, `Cuadro 40`.SumaDeEAP1_13_H, `Cuadro 40`.SumaDeEAP1_14_H, `Cuadro 40`.SumaDeEAP1_15_H, `Cuadro 40`.SumaDeEAP1_16_H, `Cuadro 40`.SumaDeEAP1_17_H, `Cuadro 40`.SumaDeEAP1_18_H, `Cuadro 40`.SumaDeEAP1_1_I, `Cuadro 40`.SumaDeEAP1_2_I, `Cuadro 40`.SumaDeEAP1_3_I, `Cuadro 40`.SumaDeEAP1_4_I, `Cuadro 40`.SumaDeEAP1_5_I, `Cuadro 40`.SumaDeEAP1_6_I, `Cuadro 40`.SumaDeEAP1_7_I, `Cuadro 40`.SumaDeEAP1_8_I, `Cuadro 40`.SumaDeEAP1_9_I, `Cuadro 40`.SumaDeEAP1_10_I, `Cuadro 40`.SumaDeEAP1_11_I, `Cuadro 40`.SumaDeEAP1_12_I, `Cuadro 40`.SumaDeEAP1_13_I, `Cuadro 40`.SumaDeEAP1_14_I, `Cuadro 40`.SumaDeEAP1_15_I, `Cuadro 40`.SumaDeEAP1_16_I, `Cuadro 40`.SumaDeEAP1_17_I, `Cuadro 40`.SumaDeEAP1_18_I_x000d__x000a_FROM `C:\super\SUPER`.`Cuadro 40` `Cuadro 40`"/>
  </connection>
</connections>
</file>

<file path=xl/sharedStrings.xml><?xml version="1.0" encoding="utf-8"?>
<sst xmlns="http://schemas.openxmlformats.org/spreadsheetml/2006/main" count="1858" uniqueCount="385">
  <si>
    <t>RAMOS</t>
  </si>
  <si>
    <t>TOTAL</t>
  </si>
  <si>
    <t>SINIESTROS</t>
  </si>
  <si>
    <t>Nº</t>
  </si>
  <si>
    <t>MONTO</t>
  </si>
  <si>
    <t>VIDA</t>
  </si>
  <si>
    <t xml:space="preserve">     Otros Planes</t>
  </si>
  <si>
    <t xml:space="preserve">     Colectivo</t>
  </si>
  <si>
    <t>ACCIDENTES Y ENFERMEDADES</t>
  </si>
  <si>
    <t xml:space="preserve">      Accidentes Personales</t>
  </si>
  <si>
    <t>DAÑOS</t>
  </si>
  <si>
    <t xml:space="preserve">      Incendio y Riesgos Anexos</t>
  </si>
  <si>
    <t xml:space="preserve">      Otros</t>
  </si>
  <si>
    <t>FIANZAS</t>
  </si>
  <si>
    <t>SOCIEDADES NACIONALES Y EXTRANJERAS</t>
  </si>
  <si>
    <t xml:space="preserve">      Vehículos Automotores</t>
  </si>
  <si>
    <t>1_/Primas pagadas netas de devoluciones y cancelaciones</t>
  </si>
  <si>
    <t>PRIMAS 1_/</t>
  </si>
  <si>
    <t xml:space="preserve">       Marítimo y Transporte   2_/</t>
  </si>
  <si>
    <t>SOCIEDADES NACIONALES</t>
  </si>
  <si>
    <t>SOCIEDADES EXTRANJERAS</t>
  </si>
  <si>
    <t>CUADRO Nº 3</t>
  </si>
  <si>
    <t>FUENTE: Cifras remitidas por las Sociedades de Seguros.</t>
  </si>
  <si>
    <t xml:space="preserve">     Individual</t>
  </si>
  <si>
    <t xml:space="preserve">      Responsabilidad por  Riesgos Profesionales</t>
  </si>
  <si>
    <t>2_/ Incluye Transporte Marítimo, Transporte Aéreo, Transporte Terrestre, Marítimos Cascos y Aviación.</t>
  </si>
  <si>
    <t>( CIFRAS EN DÓLARES )</t>
  </si>
  <si>
    <t>PREVISIONAL</t>
  </si>
  <si>
    <t>DOTALES</t>
  </si>
  <si>
    <t>RESCATES</t>
  </si>
  <si>
    <t>PAGADOS EN EFECTIVO</t>
  </si>
  <si>
    <t>PARA LIQUIDAR PRESTAMOS</t>
  </si>
  <si>
    <t xml:space="preserve">      Salud y Hospitalización</t>
  </si>
  <si>
    <t xml:space="preserve">PRIMAS, SINIESTROS, RESCATES Y DOTALES PAGADOS </t>
  </si>
  <si>
    <t>CUADRO Nº 45</t>
  </si>
  <si>
    <t>MOVIMIENTO DE POLIZAS Y SUMAS ASEGURADAS</t>
  </si>
  <si>
    <t>AÑO 2012</t>
  </si>
  <si>
    <t>( CIFRAS EN DOLARES )</t>
  </si>
  <si>
    <t>CONCEPTO</t>
  </si>
  <si>
    <t>INCENDIO Y RIESGOS ANEXOS</t>
  </si>
  <si>
    <t>VEHICULOS AUTOMOTORES</t>
  </si>
  <si>
    <t>TRANSPORTES</t>
  </si>
  <si>
    <t>OTROS  1/</t>
  </si>
  <si>
    <t xml:space="preserve">EN VIGOR AL INICIO DEL EJERCICIO   3_/ </t>
  </si>
  <si>
    <t>AUMENTOS</t>
  </si>
  <si>
    <t xml:space="preserve">   Emitido</t>
  </si>
  <si>
    <t xml:space="preserve">   Endoso</t>
  </si>
  <si>
    <t xml:space="preserve">   Por otros conceptos</t>
  </si>
  <si>
    <t>DEDUCCIONES</t>
  </si>
  <si>
    <t xml:space="preserve">   Siniestros  2/</t>
  </si>
  <si>
    <t xml:space="preserve">   Cancelación</t>
  </si>
  <si>
    <t xml:space="preserve">   Vencimiento</t>
  </si>
  <si>
    <t>EN VIGOR AL FINAL DEL EJERCICIO</t>
  </si>
  <si>
    <t>1/  Comprende Responsab. Civil, Robo, Riesgos Bancarios, Joyas, Fidelidad, Explosión de Calderas, Maquinaria a la intemperie, Equipo Electrónico,  Dinero y Valores, Pieles, Cristales, Equipaje, Seguro</t>
  </si>
  <si>
    <t>Agrícola, Ingenieria y otros.</t>
  </si>
  <si>
    <t>2/  Unicamente los que disminuyen la cartera.</t>
  </si>
  <si>
    <t>3/ Cifras ajustadas al inicio de 2012.</t>
  </si>
  <si>
    <t>AÑO 2011</t>
  </si>
  <si>
    <t>3/ Cifras ajustadas al inicio de 2011.</t>
  </si>
  <si>
    <t>PRIMAS</t>
  </si>
  <si>
    <t>AÑO</t>
  </si>
  <si>
    <t>SUMAS ASEGURADAS</t>
  </si>
  <si>
    <t>SINIESTRALIDAD</t>
  </si>
  <si>
    <t>SINIESTROS / SUMAS ASEGURADAS</t>
  </si>
  <si>
    <t>PROMEDIO</t>
  </si>
  <si>
    <t>PRIMAS / SUMAS ASEGURADAS</t>
  </si>
  <si>
    <t>SUMA ASEGURADA</t>
  </si>
  <si>
    <t>PRIMA DE RIESGO</t>
  </si>
  <si>
    <t>PRIMA COMERCIAL</t>
  </si>
  <si>
    <t>ANEXO No.1</t>
  </si>
  <si>
    <t>DE ENERO A DICIEMBRE 2013</t>
  </si>
  <si>
    <t>AÑO 2013</t>
  </si>
  <si>
    <t>3/ Cifras ajustadas al inicio de 2013.</t>
  </si>
  <si>
    <t>CUADRO No. 3</t>
  </si>
  <si>
    <t>DE ENERO A DICIEMBRE 2014</t>
  </si>
  <si>
    <t>PAGOS EN EFECTIVO</t>
  </si>
  <si>
    <t xml:space="preserve">      Médicos Hospitalario</t>
  </si>
  <si>
    <t>AÑO 2014</t>
  </si>
  <si>
    <t>3/ Cifras ajustadas al inicio de 2014</t>
  </si>
  <si>
    <t>DE ENERO A DICIEMBRE 2015</t>
  </si>
  <si>
    <t>AÑO 2015</t>
  </si>
  <si>
    <t>3/ Cifras ajustadas al inicio de 2015</t>
  </si>
  <si>
    <t>DAVIVIENDA SEGUROS, S.A.</t>
  </si>
  <si>
    <t>AÑO 2016</t>
  </si>
  <si>
    <t>DE ENERO A DICIEMBRE 2016</t>
  </si>
  <si>
    <t>DE ENERO A DICIEMBRE 2017</t>
  </si>
  <si>
    <t>AÑO 2017</t>
  </si>
  <si>
    <t>3/ Cifras ajustadas al inicio de 2017</t>
  </si>
  <si>
    <t>CARTERA DE DINERO Y VALORES- UILTIMOS 5 AÑOS</t>
  </si>
  <si>
    <t>US$</t>
  </si>
  <si>
    <t>Año</t>
  </si>
  <si>
    <t># Riesgos</t>
  </si>
  <si>
    <t>Monto Suma Asegurada</t>
  </si>
  <si>
    <t>Prima</t>
  </si>
  <si>
    <t>FECHA:</t>
  </si>
  <si>
    <t>RE</t>
  </si>
  <si>
    <t>C240-1\PAG.</t>
  </si>
  <si>
    <t>HORA :</t>
  </si>
  <si>
    <t>RECLAMOS PAGADOS  DESDE __1/01/2014_ AL __1/01/2019_</t>
  </si>
  <si>
    <t>ADURAN</t>
  </si>
  <si>
    <t>FECHA</t>
  </si>
  <si>
    <t>VALOR</t>
  </si>
  <si>
    <t>SUMA</t>
  </si>
  <si>
    <t>REC.N°</t>
  </si>
  <si>
    <t>RAMO</t>
  </si>
  <si>
    <t>POLIZA</t>
  </si>
  <si>
    <t>CAUSA</t>
  </si>
  <si>
    <t>AGENTE</t>
  </si>
  <si>
    <t>SINIESTRO</t>
  </si>
  <si>
    <t>RECLAMADO</t>
  </si>
  <si>
    <t>LIQUID.</t>
  </si>
  <si>
    <t>PAGADO</t>
  </si>
  <si>
    <t>I.V.A.</t>
  </si>
  <si>
    <t>DEDUCIBLE</t>
  </si>
  <si>
    <t>COASEGURO</t>
  </si>
  <si>
    <t>COBERTURA</t>
  </si>
  <si>
    <t>F.RECLAMO</t>
  </si>
  <si>
    <t>E</t>
  </si>
  <si>
    <t>ASEGURADA</t>
  </si>
  <si>
    <t>SEGMTO</t>
  </si>
  <si>
    <t>SDV</t>
  </si>
  <si>
    <t>ROBO DE EFECTIVO</t>
  </si>
  <si>
    <t>IVD0582</t>
  </si>
  <si>
    <t>S</t>
  </si>
  <si>
    <t>EMPRESA</t>
  </si>
  <si>
    <t>ROBO DE EFECTIVO EN TRANSITO</t>
  </si>
  <si>
    <t>EMP1000</t>
  </si>
  <si>
    <t>CVD1138</t>
  </si>
  <si>
    <t>ROBO DE DINERO EN TRANSITO</t>
  </si>
  <si>
    <t>CVD1409</t>
  </si>
  <si>
    <t>CORREDO</t>
  </si>
  <si>
    <t>IVD0593</t>
  </si>
  <si>
    <t>ROBO DE EFECTIVO EN TRANSITO, HECHO OCUR</t>
  </si>
  <si>
    <t>CVD0564</t>
  </si>
  <si>
    <t>ROBO DE EFECTIVO EN EL LOCAL</t>
  </si>
  <si>
    <t>EMPRE01</t>
  </si>
  <si>
    <t>CVD0029</t>
  </si>
  <si>
    <t>ROBO DE DINERO EN TRANSITO.</t>
  </si>
  <si>
    <t>IVD0072</t>
  </si>
  <si>
    <t>ROBO DE DINERO EN EL LOCAL</t>
  </si>
  <si>
    <t>GRAN EM</t>
  </si>
  <si>
    <t>Dinero y Val</t>
  </si>
  <si>
    <t>PYME</t>
  </si>
  <si>
    <t>OP01000</t>
  </si>
  <si>
    <t>OFICINA</t>
  </si>
  <si>
    <t>IVD0235</t>
  </si>
  <si>
    <t>Monto Pagado</t>
  </si>
  <si>
    <t>Siniestralidad</t>
  </si>
  <si>
    <t>Tasa comercial</t>
  </si>
  <si>
    <t>Tasa de riesgo</t>
  </si>
  <si>
    <t>CUADRO Nº 44</t>
  </si>
  <si>
    <t>ACCIDENTES PERSONALES  1/</t>
  </si>
  <si>
    <t>MEDICO HOSPITALARIO 2/</t>
  </si>
  <si>
    <t>Nº de</t>
  </si>
  <si>
    <t>Pólizas</t>
  </si>
  <si>
    <t>Certificados</t>
  </si>
  <si>
    <t xml:space="preserve">EN VIGOR AL INICIO DEL EJERCICIO   4_/ </t>
  </si>
  <si>
    <t>AUMENTO</t>
  </si>
  <si>
    <t xml:space="preserve">     Emitido</t>
  </si>
  <si>
    <t xml:space="preserve">     Inscripciones Nuevas</t>
  </si>
  <si>
    <t xml:space="preserve">     Aumento a la suma asegurada</t>
  </si>
  <si>
    <t xml:space="preserve">     Por otros conceptos</t>
  </si>
  <si>
    <t xml:space="preserve">     Siniestros  3/</t>
  </si>
  <si>
    <t xml:space="preserve">     Reducción de la suma asegurada</t>
  </si>
  <si>
    <t xml:space="preserve">     Cancelaciones</t>
  </si>
  <si>
    <t xml:space="preserve">     Inscripciones retiradas</t>
  </si>
  <si>
    <t xml:space="preserve">     Vencimiento</t>
  </si>
  <si>
    <t xml:space="preserve">     Caducidad</t>
  </si>
  <si>
    <t xml:space="preserve">     Expiración</t>
  </si>
  <si>
    <t>1/  Incluye el seguro de vida</t>
  </si>
  <si>
    <t>2/  Seguro de salud, intervenciones quirúrgicas, hospitalización, gastos médicos y otros</t>
  </si>
  <si>
    <t>3/  Unicamente los que disminuyen la cartera.</t>
  </si>
  <si>
    <t>4/ Cifras ajustadas al inicio de 2017</t>
  </si>
  <si>
    <t>CUADRO Nº 43</t>
  </si>
  <si>
    <t>VIDA COLECTIVO</t>
  </si>
  <si>
    <t>MOVIMIENTO DE POLIZAS Y SUMAS ASEGURADAS - DOBLE INDEMNIZACION</t>
  </si>
  <si>
    <t>Contratos</t>
  </si>
  <si>
    <t>TIPO_ASEGURADORA</t>
  </si>
  <si>
    <t>SumaDeEAV3_1_A</t>
  </si>
  <si>
    <t>SumaDeEAV3_2_A</t>
  </si>
  <si>
    <t>SumaDeEAV3_3_A</t>
  </si>
  <si>
    <t>SumaDeEAV3_4_A</t>
  </si>
  <si>
    <t>SumaDeEAV3_5_A</t>
  </si>
  <si>
    <t>SumaDeEAV3_6_A</t>
  </si>
  <si>
    <t>SumaDeEAV3_7_A</t>
  </si>
  <si>
    <t>SumaDeEAV3_8_A</t>
  </si>
  <si>
    <t>SumaDeEAV3_9_A</t>
  </si>
  <si>
    <t>SumaDeEAV3_10_A</t>
  </si>
  <si>
    <t>SumaDeEAV3_11_A</t>
  </si>
  <si>
    <t>SumaDeEAV3_12_A</t>
  </si>
  <si>
    <t>SumaDeEAV3_13_A</t>
  </si>
  <si>
    <t>SumaDeEAV3_14_A</t>
  </si>
  <si>
    <t>SumaDeEAV3_15_A</t>
  </si>
  <si>
    <t>SumaDeEAV3_16_A</t>
  </si>
  <si>
    <t>SumaDeEAV3_17_A</t>
  </si>
  <si>
    <t>SumaDeEAV3_1_B</t>
  </si>
  <si>
    <t>SumaDeEAV3_2_B</t>
  </si>
  <si>
    <t>SumaDeEAV3_3_B</t>
  </si>
  <si>
    <t>SumaDeEAV3_4_B</t>
  </si>
  <si>
    <t>SumaDeEAV3_5_B</t>
  </si>
  <si>
    <t>SumaDeEAV3_6_B</t>
  </si>
  <si>
    <t>SumaDeEAV3_7_B</t>
  </si>
  <si>
    <t>SumaDeEAV3_8_B</t>
  </si>
  <si>
    <t>SumaDeEAV3_9_B</t>
  </si>
  <si>
    <t>SumaDeEAV3_10_B</t>
  </si>
  <si>
    <t>SumaDeEAV3_11_B</t>
  </si>
  <si>
    <t>SumaDeEAV3_12_B</t>
  </si>
  <si>
    <t>SumaDeEAV3_13_B</t>
  </si>
  <si>
    <t>SumaDeEAV3_14_B</t>
  </si>
  <si>
    <t>SumaDeEAV3_15_B</t>
  </si>
  <si>
    <t>SumaDeEAV3_16_B</t>
  </si>
  <si>
    <t>SumaDeEAV3_17_B</t>
  </si>
  <si>
    <t>EN VIGOR AL INICIO DEL EJERCICIO  1/</t>
  </si>
  <si>
    <t>N</t>
  </si>
  <si>
    <t xml:space="preserve">     Rehabilitado</t>
  </si>
  <si>
    <t xml:space="preserve">     Inscripciones nuevas</t>
  </si>
  <si>
    <t xml:space="preserve">     Fallecimientos</t>
  </si>
  <si>
    <t xml:space="preserve">     Baja por saldados y prorrogados</t>
  </si>
  <si>
    <t>1/ Cifras ajustadas al inicio de 2017</t>
  </si>
  <si>
    <t xml:space="preserve"> </t>
  </si>
  <si>
    <t>CUADRO Nº 39</t>
  </si>
  <si>
    <t>VIDA POPULAR, TEMPORAL DECRECIENTE Y PREVISIONAL</t>
  </si>
  <si>
    <t>VIDA POPULAR</t>
  </si>
  <si>
    <t>TEMPORAL DECRECIENTE</t>
  </si>
  <si>
    <t>SEGURO PREVISIONAL</t>
  </si>
  <si>
    <t>No Pólizas</t>
  </si>
  <si>
    <t>Nº Pólizas</t>
  </si>
  <si>
    <t>Nº. De Certific.</t>
  </si>
  <si>
    <t>No. Pólizas</t>
  </si>
  <si>
    <t>EN VIGOR AL INICIO DEL EJERCICIO 2/</t>
  </si>
  <si>
    <t xml:space="preserve">     Siniestros  1/</t>
  </si>
  <si>
    <t xml:space="preserve">     Vencimientos</t>
  </si>
  <si>
    <t xml:space="preserve">     Rescate</t>
  </si>
  <si>
    <t>1/  Unicamente siniestros que disminuyen la cartera.</t>
  </si>
  <si>
    <t>2/ Cifras ajustadas al inicio de 2017</t>
  </si>
  <si>
    <t>4/ Cifras ajustadas al inicio de 2015</t>
  </si>
  <si>
    <t>1/ Cifras ajustadas al inicio de 2015</t>
  </si>
  <si>
    <t>2/ Cifras ajustadas al inicio de 2016</t>
  </si>
  <si>
    <t>1/ Cifras ajustadas al inicio de 2015.</t>
  </si>
  <si>
    <t>2/ Cifras ajustadas al inicio de 2015</t>
  </si>
  <si>
    <t>4/ Cifras ajustadas al inicio de 2014</t>
  </si>
  <si>
    <t>1/ Cifras ajustadas al inicio de 2014.</t>
  </si>
  <si>
    <t>2/ Cifras ajustadas al inicio de 2014</t>
  </si>
  <si>
    <t>1/ Cifras ajustadas al inicio de 2013.</t>
  </si>
  <si>
    <t>1/  Incluye el seguro de viajes</t>
  </si>
  <si>
    <t>4/ Cifras ajustadas al inicio de 2013.</t>
  </si>
  <si>
    <t>2/ Cifras ajustadas al inicio de 2013</t>
  </si>
  <si>
    <t>CUADRO RESUMEN DE ACCIDENTES PERSONALES</t>
  </si>
  <si>
    <t>CUADRO RESUMEN DE SALUD Y HOSPITALIZACIÓN</t>
  </si>
  <si>
    <t>CONCEPTOS</t>
  </si>
  <si>
    <t>Población afiliada</t>
  </si>
  <si>
    <t>Número de solicitudes con dictámenes aprobados para obtener pensiones por invalidez</t>
  </si>
  <si>
    <t>Incremento Anual</t>
  </si>
  <si>
    <t>Probabilidad de invalidarse en el año</t>
  </si>
  <si>
    <t>ATLANTIDA VIDA, S.A. SEGUROS DE PERSONAS</t>
  </si>
  <si>
    <t xml:space="preserve">TABLA DE MORTALIDAD CSO-80 </t>
  </si>
  <si>
    <t>INTERES TÉCNICO UTILIZADO EN CONMUTACIÓN  :</t>
  </si>
  <si>
    <t>EDAD</t>
  </si>
  <si>
    <t>Lx</t>
  </si>
  <si>
    <t>qx100%</t>
  </si>
  <si>
    <t>qx(50%)</t>
  </si>
  <si>
    <t>qx(10%)</t>
  </si>
  <si>
    <t>qx(T)</t>
  </si>
  <si>
    <t>dx(T)</t>
  </si>
  <si>
    <t>Dx(T)</t>
  </si>
  <si>
    <t>Nx(T)</t>
  </si>
  <si>
    <t>Cx(T)</t>
  </si>
  <si>
    <t>Mx</t>
  </si>
  <si>
    <t>ANEXO  No.2</t>
  </si>
  <si>
    <t>EJEMPLO DE TARIFICACIÓN - SEGURO INDIVIDUAL DE ACCIDENTES PERSONALES</t>
  </si>
  <si>
    <t>EJEMPLO DE TARIFICACIÓN :</t>
  </si>
  <si>
    <t>EDAD DE EL ASEGURADO :</t>
  </si>
  <si>
    <t>AÑOS</t>
  </si>
  <si>
    <t>SUMA ASEGURADA     :</t>
  </si>
  <si>
    <t xml:space="preserve"> PERSONAS</t>
  </si>
  <si>
    <t>COBERTURAS</t>
  </si>
  <si>
    <t>PROBABILIDAD / TASA</t>
  </si>
  <si>
    <t>OBSERVACIÓN</t>
  </si>
  <si>
    <t>MUERTE ACCIDENTAL</t>
  </si>
  <si>
    <t>UTILIZAN CX Y DX DE LA TABLA CSO-80</t>
  </si>
  <si>
    <t>INCAPACIDAD TOTAL Y PERMANENTE Y PÉRDIDA DE MIEMBROS</t>
  </si>
  <si>
    <t>SEGÚN TASA DESCRITA EN PAG.4</t>
  </si>
  <si>
    <t>DE LA NOTA TENICA.</t>
  </si>
  <si>
    <t>RENTA DIARIA POR INCAPACIDAD TEMPORAL</t>
  </si>
  <si>
    <t>VÉASE LITERAL C DE LA PAG. No.4</t>
  </si>
  <si>
    <t>REEMBOLSO DE GASTOS MÉDICOS</t>
  </si>
  <si>
    <t xml:space="preserve">VÉASE CUADRO No.2 PAG. 5 </t>
  </si>
  <si>
    <t>GASTOS FUNERARIOS</t>
  </si>
  <si>
    <t>PRIMA  TOTAL</t>
  </si>
  <si>
    <t xml:space="preserve">    =</t>
  </si>
  <si>
    <t>ATLÁNTIDA VIDA, S.A. SEGUROS DE PERSONAS</t>
  </si>
  <si>
    <t>NÚMERO DE PERSONAS DEL GRUPO  FAMILIAR :</t>
  </si>
  <si>
    <t>Nombre de empresa:</t>
  </si>
  <si>
    <t>Intermediario:</t>
  </si>
  <si>
    <t>Teléfono:</t>
  </si>
  <si>
    <t>Correo Electrónico:</t>
  </si>
  <si>
    <t>Muerte accidental</t>
  </si>
  <si>
    <t>Edad emisión</t>
  </si>
  <si>
    <t>Forma de pago</t>
  </si>
  <si>
    <t>Fecha mínima y máxima</t>
  </si>
  <si>
    <t>Suma asegurada</t>
  </si>
  <si>
    <t>SI</t>
  </si>
  <si>
    <t>ANUAL</t>
  </si>
  <si>
    <t>NO</t>
  </si>
  <si>
    <t>SEMESTRAL</t>
  </si>
  <si>
    <t>TRIMESTRAL</t>
  </si>
  <si>
    <t>Sexo</t>
  </si>
  <si>
    <t>MENSUAL</t>
  </si>
  <si>
    <t>HOMBRE</t>
  </si>
  <si>
    <t>MUJER</t>
  </si>
  <si>
    <t>SOLICITANTE  :</t>
  </si>
  <si>
    <t>SUMA ASEGURADA :</t>
  </si>
  <si>
    <t>FECHA DE NACIMIENTO (DD/MM/AA)  :</t>
  </si>
  <si>
    <t>EDAD DEL ASEGURADO   :</t>
  </si>
  <si>
    <t>GENERO    :</t>
  </si>
  <si>
    <t>RECARGOS :</t>
  </si>
  <si>
    <t>FORMA DE PAGO  :</t>
  </si>
  <si>
    <t>COBERTURAS ADICIONALES:</t>
  </si>
  <si>
    <t>(ITP y perdida de miembros; Renta diaria por incapacidad temporal; Reembolso de gastos médicos; Gastos Funerarios)</t>
  </si>
  <si>
    <t>PRIMA COMERCIAL :</t>
  </si>
  <si>
    <t>PAGO FRACCIONADO  :</t>
  </si>
  <si>
    <t>Requisitos de asegurabilidad</t>
  </si>
  <si>
    <t>SOLICITANTE:</t>
  </si>
  <si>
    <t>Declaración de salud</t>
  </si>
  <si>
    <t>SUMA ASEGURADA:</t>
  </si>
  <si>
    <t>Examén Médico</t>
  </si>
  <si>
    <t>FECHA DE NACIMIENTO:</t>
  </si>
  <si>
    <t>Análisis de Orina</t>
  </si>
  <si>
    <t>EDAD:</t>
  </si>
  <si>
    <t>Examén de Sangre</t>
  </si>
  <si>
    <t>GÉNERO:</t>
  </si>
  <si>
    <t>PSA (Hombres)</t>
  </si>
  <si>
    <t>COBERTURAS:</t>
  </si>
  <si>
    <t>PRIMA:</t>
  </si>
  <si>
    <t>TOTAL:</t>
  </si>
  <si>
    <t>FORMA DE PAGO</t>
  </si>
  <si>
    <t>FORMA DE PAGO (Incluye gastos e impuestos)</t>
  </si>
  <si>
    <t>ANUAL:</t>
  </si>
  <si>
    <t>SEMESTRAL:</t>
  </si>
  <si>
    <t>TRIMESTRAL:</t>
  </si>
  <si>
    <t>MENSUAL:</t>
  </si>
  <si>
    <t>Si usted acepta la presente cotización, favor devolver los siguientes documentos completos y firmados:</t>
  </si>
  <si>
    <t>2. Ficha Integral</t>
  </si>
  <si>
    <t>3. Declaración Jurada</t>
  </si>
  <si>
    <t xml:space="preserve">       _____________________________</t>
  </si>
  <si>
    <t xml:space="preserve">  ___________________________</t>
  </si>
  <si>
    <t>Fecha de aceptación</t>
  </si>
  <si>
    <t>Coberturas adicionales</t>
  </si>
  <si>
    <t>ITP por accidente:</t>
  </si>
  <si>
    <t>Renta diaria por incapacidad temporal</t>
  </si>
  <si>
    <t>Reembolso de gastos médicos</t>
  </si>
  <si>
    <t>Gastos funerarios</t>
  </si>
  <si>
    <t>RIESGO  :</t>
  </si>
  <si>
    <t>Riesgo</t>
  </si>
  <si>
    <t>A</t>
  </si>
  <si>
    <t>B</t>
  </si>
  <si>
    <t>C</t>
  </si>
  <si>
    <t>OFERTA DE SEGURO DE ACCIDENTES PERSONALES</t>
  </si>
  <si>
    <t>Presentamos nuestra oferta de Seguro de Accidentes Personales, la cual cuenta con las siguientes características:</t>
  </si>
  <si>
    <t>MUERTE ACCIDENTAL:</t>
  </si>
  <si>
    <t>INCAPACIDAD TOTAL Y PERMANENTE Y PÉRDIDA DE MIEMBROS :</t>
  </si>
  <si>
    <t>RENTA DIARIA POR INCAPACIDAD TEMPORAL :</t>
  </si>
  <si>
    <t>REEMBOLSO DE GASTOS MÉDICOS :</t>
  </si>
  <si>
    <t>GASTOS FUNERARIOS :</t>
  </si>
  <si>
    <t>1. Solicitud de seguro</t>
  </si>
  <si>
    <t xml:space="preserve">            Firma de aceptación cliente</t>
  </si>
  <si>
    <t xml:space="preserve">                Firma de intermediario</t>
  </si>
  <si>
    <t>INFORMACIÓN DEL INTERMEDIARIO</t>
  </si>
  <si>
    <t>DATOS DEL PROPUESTO ASEGURADO</t>
  </si>
  <si>
    <t>Juan Perez</t>
  </si>
  <si>
    <t>COTIZADOR DE ACCIDENTES PERSONALES INIDIVIDUAL</t>
  </si>
  <si>
    <t>Descripción de Riesgo</t>
  </si>
  <si>
    <t>Ocupaciones normalmente realizadas en oficinas, como: Abogados, Maestros, Médicos, Personal de oficina, comercios, operadores de equipo de procesamiento de datos y operaciones manuales sedentarias de tipo liviano como: Dentistas, dermatólogos, cirujanos, dibujantes, fotógrafos, personal de venta de tiendas y almacenes.</t>
  </si>
  <si>
    <t>Ocupaciones normalmente realizadas fuera de los locales de oficina, como: Arquitectos, Agentes o Asesores de Ventas, Personal paramédico, personal de empresas de construcción, en general personal que realiza actividades de riesgo medio.</t>
  </si>
  <si>
    <t>Ocupaciones realizadas utilizando normalmente herramienta y maquinaria, como: Personal operador manual de máquinas en fábricas, talleres, Personal que labora en construcción, montaje, demolición e instalación, Personal que labora en actividades agrícolas y pecuarias, Personal militar o de seguridad, Conductores de vehículos pesados y/o de transporte público.</t>
  </si>
  <si>
    <t xml:space="preserve">ANUAL                         SEMESTRAL                         TRIMESTRAL                         MENSUAL   </t>
  </si>
  <si>
    <t>Atención al cliente Atlántida Vida:  (503) 2267-4570          Correo electrónico:  info@seatlan.sv</t>
  </si>
  <si>
    <t>Prima sujeta a verificación de exámen médico y análisis de suscripción</t>
  </si>
  <si>
    <t>Atlántida Vida S.A. Seguros de Personas</t>
  </si>
  <si>
    <t>Oficina Principal</t>
  </si>
  <si>
    <t>2267-4570</t>
  </si>
  <si>
    <t>aseguradoatlantida@seatlan.sv</t>
  </si>
  <si>
    <t>En caso de ser aceptada la oferta, la vigencia de la póliza será anual una vez puesta en vigor.</t>
  </si>
  <si>
    <t>V.02.2022</t>
  </si>
  <si>
    <t>IVD o CVD: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</si>
</sst>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quot;$&quot;* #,##0.00_-;_-&quot;$&quot;* &quot;-&quot;??_-;_-@_-"/>
    <numFmt numFmtId="164" formatCode="_(* #,##0_);_(* \(#,##0\);_(* &quot;-&quot;_);_(@_)"/>
    <numFmt numFmtId="165" formatCode="_(&quot;$&quot;* #,##0.00_);_(&quot;$&quot;* \(#,##0.00\);_(&quot;$&quot;* &quot;-&quot;??_);_(@_)"/>
    <numFmt numFmtId="166" formatCode="_(* #,##0.00_);_(* \(#,##0.00\);_(* &quot;-&quot;??_);_(@_)"/>
    <numFmt numFmtId="167" formatCode="_(* #,##0_);_(* \(#,##0\);_(* &quot;-&quot;??_);_(@_)"/>
    <numFmt numFmtId="168" formatCode="0.000%"/>
    <numFmt numFmtId="169" formatCode="0.0%"/>
    <numFmt numFmtId="170" formatCode="#,##0.00000"/>
    <numFmt numFmtId="171" formatCode="0.000000"/>
    <numFmt numFmtId="172" formatCode="[$-F800]dddd\,\ mmmm\ dd\,\ yyyy"/>
    <numFmt numFmtId="173" formatCode="[$-F800]dddd\,\ mmmm\ dd\,\ yyyy\."/>
    <numFmt numFmtId="174" formatCode="&quot;$&quot;#,##0.00"/>
  </numFmts>
  <fonts count="54" x14ac:knownFonts="1">
    <font>
      <sz val="10"/>
      <name val="Arial"/>
    </font>
    <font>
      <sz val="10"/>
      <name val="Arial"/>
      <family val="2"/>
    </font>
    <font>
      <sz val="10"/>
      <name val="Calibri"/>
      <family val="2"/>
      <scheme val="minor"/>
    </font>
    <font>
      <sz val="10"/>
      <color theme="0"/>
      <name val="Calibri"/>
      <family val="2"/>
      <scheme val="minor"/>
    </font>
    <font>
      <b/>
      <sz val="12"/>
      <color theme="0"/>
      <name val="Calibri"/>
      <family val="2"/>
      <scheme val="minor"/>
    </font>
    <font>
      <b/>
      <sz val="10"/>
      <name val="Calibri"/>
      <family val="2"/>
      <scheme val="minor"/>
    </font>
    <font>
      <sz val="11"/>
      <name val="Calibri"/>
      <family val="2"/>
      <scheme val="minor"/>
    </font>
    <font>
      <b/>
      <sz val="11"/>
      <name val="Calibri"/>
      <family val="2"/>
      <scheme val="minor"/>
    </font>
    <font>
      <b/>
      <sz val="10"/>
      <color theme="0"/>
      <name val="Calibri"/>
      <family val="2"/>
      <scheme val="minor"/>
    </font>
    <font>
      <b/>
      <u/>
      <sz val="10"/>
      <name val="Calibri"/>
      <family val="2"/>
      <scheme val="minor"/>
    </font>
    <font>
      <b/>
      <sz val="18"/>
      <name val="Calibri"/>
      <family val="2"/>
      <scheme val="minor"/>
    </font>
    <font>
      <b/>
      <sz val="14"/>
      <name val="Calibri"/>
      <family val="2"/>
      <scheme val="minor"/>
    </font>
    <font>
      <b/>
      <sz val="10"/>
      <name val="Arial"/>
      <family val="2"/>
    </font>
    <font>
      <b/>
      <sz val="14"/>
      <name val="Arial"/>
      <family val="2"/>
    </font>
    <font>
      <b/>
      <sz val="12"/>
      <name val="Arial"/>
      <family val="2"/>
    </font>
    <font>
      <sz val="10"/>
      <name val="Arial"/>
      <family val="2"/>
    </font>
    <font>
      <b/>
      <sz val="8"/>
      <name val="Arial"/>
      <family val="2"/>
    </font>
    <font>
      <b/>
      <u/>
      <sz val="10"/>
      <name val="Arial"/>
      <family val="2"/>
    </font>
    <font>
      <b/>
      <sz val="18"/>
      <name val="Arial"/>
      <family val="2"/>
    </font>
    <font>
      <b/>
      <sz val="10"/>
      <color indexed="22"/>
      <name val="Arial"/>
      <family val="2"/>
    </font>
    <font>
      <sz val="10"/>
      <color indexed="22"/>
      <name val="Arial"/>
      <family val="2"/>
    </font>
    <font>
      <b/>
      <sz val="10"/>
      <color indexed="23"/>
      <name val="Arial"/>
      <family val="2"/>
    </font>
    <font>
      <sz val="10"/>
      <color indexed="10"/>
      <name val="Arial"/>
      <family val="2"/>
    </font>
    <font>
      <sz val="9"/>
      <name val="Arial"/>
      <family val="2"/>
    </font>
    <font>
      <b/>
      <sz val="9"/>
      <name val="Arial"/>
      <family val="2"/>
    </font>
    <font>
      <b/>
      <sz val="9"/>
      <color rgb="FF000000"/>
      <name val="Arial"/>
      <family val="2"/>
    </font>
    <font>
      <b/>
      <sz val="10"/>
      <color theme="0"/>
      <name val="Arial"/>
      <family val="2"/>
    </font>
    <font>
      <sz val="10"/>
      <color theme="0"/>
      <name val="Arial"/>
      <family val="2"/>
    </font>
    <font>
      <b/>
      <sz val="11"/>
      <color theme="1"/>
      <name val="Calibri"/>
      <family val="2"/>
      <scheme val="minor"/>
    </font>
    <font>
      <sz val="11"/>
      <color theme="0"/>
      <name val="Calibri"/>
      <family val="2"/>
      <scheme val="minor"/>
    </font>
    <font>
      <sz val="10"/>
      <color indexed="10"/>
      <name val="Calibri"/>
      <family val="2"/>
      <scheme val="minor"/>
    </font>
    <font>
      <sz val="10"/>
      <color indexed="23"/>
      <name val="Calibri"/>
      <family val="2"/>
      <scheme val="minor"/>
    </font>
    <font>
      <b/>
      <sz val="10"/>
      <color indexed="23"/>
      <name val="Calibri"/>
      <family val="2"/>
      <scheme val="minor"/>
    </font>
    <font>
      <b/>
      <sz val="10"/>
      <color indexed="22"/>
      <name val="Calibri"/>
      <family val="2"/>
      <scheme val="minor"/>
    </font>
    <font>
      <sz val="10"/>
      <color indexed="22"/>
      <name val="Calibri"/>
      <family val="2"/>
      <scheme val="minor"/>
    </font>
    <font>
      <b/>
      <u/>
      <sz val="10"/>
      <color indexed="23"/>
      <name val="Calibri"/>
      <family val="2"/>
      <scheme val="minor"/>
    </font>
    <font>
      <b/>
      <sz val="18"/>
      <color indexed="23"/>
      <name val="Calibri"/>
      <family val="2"/>
      <scheme val="minor"/>
    </font>
    <font>
      <b/>
      <sz val="14"/>
      <color indexed="23"/>
      <name val="Calibri"/>
      <family val="2"/>
      <scheme val="minor"/>
    </font>
    <font>
      <b/>
      <sz val="10"/>
      <color indexed="45"/>
      <name val="Calibri"/>
      <family val="2"/>
      <scheme val="minor"/>
    </font>
    <font>
      <sz val="10"/>
      <color indexed="45"/>
      <name val="Calibri"/>
      <family val="2"/>
      <scheme val="minor"/>
    </font>
    <font>
      <b/>
      <sz val="11"/>
      <color theme="1"/>
      <name val="Calibri"/>
      <family val="2"/>
    </font>
    <font>
      <sz val="11"/>
      <color theme="1"/>
      <name val="Calibri"/>
      <family val="2"/>
    </font>
    <font>
      <u/>
      <sz val="11"/>
      <name val="Calibri"/>
      <family val="2"/>
      <scheme val="minor"/>
    </font>
    <font>
      <sz val="12"/>
      <name val="Calibri"/>
      <family val="2"/>
      <scheme val="minor"/>
    </font>
    <font>
      <sz val="14"/>
      <name val="Arial"/>
      <family val="2"/>
    </font>
    <font>
      <b/>
      <sz val="10"/>
      <color indexed="9"/>
      <name val="Arial"/>
      <family val="2"/>
    </font>
    <font>
      <b/>
      <sz val="10"/>
      <color indexed="12"/>
      <name val="Arial"/>
      <family val="2"/>
    </font>
    <font>
      <b/>
      <sz val="16"/>
      <name val="Arial"/>
      <family val="2"/>
    </font>
    <font>
      <b/>
      <sz val="22"/>
      <name val="Arial"/>
      <family val="2"/>
    </font>
    <font>
      <sz val="16"/>
      <name val="Arial"/>
      <family val="2"/>
    </font>
    <font>
      <u/>
      <sz val="10"/>
      <color theme="10"/>
      <name val="Arial"/>
      <family val="2"/>
    </font>
    <font>
      <b/>
      <sz val="11"/>
      <name val="Arial"/>
      <family val="2"/>
    </font>
    <font>
      <sz val="11"/>
      <name val="Calibri"/>
      <family val="2"/>
    </font>
    <font>
      <b/>
      <u/>
      <sz val="10"/>
      <color theme="10"/>
      <name val="Arial"/>
      <family val="2"/>
    </font>
  </fonts>
  <fills count="11">
    <fill>
      <patternFill patternType="none"/>
    </fill>
    <fill>
      <patternFill patternType="gray125"/>
    </fill>
    <fill>
      <patternFill patternType="solid">
        <fgColor theme="0"/>
        <bgColor indexed="64"/>
      </patternFill>
    </fill>
    <fill>
      <patternFill patternType="solid">
        <fgColor rgb="FF0068B3"/>
        <bgColor indexed="64"/>
      </patternFill>
    </fill>
    <fill>
      <patternFill patternType="solid">
        <fgColor rgb="FFFFFF00"/>
        <bgColor indexed="64"/>
      </patternFill>
    </fill>
    <fill>
      <patternFill patternType="solid">
        <fgColor rgb="FFFF0000"/>
        <bgColor indexed="64"/>
      </patternFill>
    </fill>
    <fill>
      <patternFill patternType="solid">
        <fgColor theme="0" tint="-0.14999847407452621"/>
        <bgColor indexed="64"/>
      </patternFill>
    </fill>
    <fill>
      <patternFill patternType="solid">
        <fgColor rgb="FFC00000"/>
        <bgColor indexed="64"/>
      </patternFill>
    </fill>
    <fill>
      <patternFill patternType="solid">
        <fgColor theme="2"/>
        <bgColor indexed="64"/>
      </patternFill>
    </fill>
    <fill>
      <patternFill patternType="solid">
        <fgColor theme="5" tint="0.79998168889431442"/>
        <bgColor indexed="64"/>
      </patternFill>
    </fill>
    <fill>
      <patternFill patternType="solid">
        <fgColor theme="0" tint="-0.249977111117893"/>
        <bgColor indexed="64"/>
      </patternFill>
    </fill>
  </fills>
  <borders count="31">
    <border>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diagonal/>
    </border>
    <border>
      <left style="thin">
        <color auto="1"/>
      </left>
      <right/>
      <top style="thin">
        <color auto="1"/>
      </top>
      <bottom/>
      <diagonal/>
    </border>
    <border>
      <left style="thin">
        <color indexed="64"/>
      </left>
      <right style="thin">
        <color indexed="64"/>
      </right>
      <top style="thin">
        <color indexed="64"/>
      </top>
      <bottom/>
      <diagonal/>
    </border>
    <border>
      <left/>
      <right/>
      <top style="thin">
        <color auto="1"/>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6">
    <xf numFmtId="0" fontId="0"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50" fillId="0" borderId="0" applyNumberFormat="0" applyFill="0" applyBorder="0" applyAlignment="0" applyProtection="0"/>
  </cellStyleXfs>
  <cellXfs count="343">
    <xf numFmtId="0" fontId="0" fillId="0" borderId="0" xfId="0"/>
    <xf numFmtId="0" fontId="2" fillId="2" borderId="0" xfId="0" applyFont="1" applyFill="1"/>
    <xf numFmtId="0" fontId="3" fillId="2" borderId="0" xfId="0" applyFont="1" applyFill="1"/>
    <xf numFmtId="0" fontId="4" fillId="2" borderId="0" xfId="0" applyFont="1" applyFill="1" applyAlignment="1"/>
    <xf numFmtId="0" fontId="5" fillId="2" borderId="1" xfId="0" applyFont="1" applyFill="1" applyBorder="1" applyAlignment="1">
      <alignment horizontal="center"/>
    </xf>
    <xf numFmtId="0" fontId="2" fillId="2" borderId="2" xfId="0" applyFont="1" applyFill="1" applyBorder="1"/>
    <xf numFmtId="0" fontId="2" fillId="2" borderId="1" xfId="0" applyFont="1" applyFill="1" applyBorder="1"/>
    <xf numFmtId="38" fontId="5" fillId="2" borderId="1" xfId="0" applyNumberFormat="1" applyFont="1" applyFill="1" applyBorder="1"/>
    <xf numFmtId="164" fontId="2" fillId="2" borderId="1" xfId="1" applyNumberFormat="1" applyFont="1" applyFill="1" applyBorder="1" applyAlignment="1">
      <alignment horizontal="center"/>
    </xf>
    <xf numFmtId="38" fontId="2" fillId="2" borderId="1" xfId="0" applyNumberFormat="1" applyFont="1" applyFill="1" applyBorder="1"/>
    <xf numFmtId="0" fontId="5" fillId="2" borderId="1" xfId="0" applyFont="1" applyFill="1" applyBorder="1"/>
    <xf numFmtId="166" fontId="2" fillId="2" borderId="1" xfId="1" applyFont="1" applyFill="1" applyBorder="1" applyAlignment="1">
      <alignment horizontal="center"/>
    </xf>
    <xf numFmtId="166" fontId="5" fillId="2" borderId="1" xfId="1" applyFont="1" applyFill="1" applyBorder="1" applyAlignment="1">
      <alignment horizontal="center"/>
    </xf>
    <xf numFmtId="164" fontId="5" fillId="2" borderId="1" xfId="1" applyNumberFormat="1" applyFont="1" applyFill="1" applyBorder="1" applyAlignment="1">
      <alignment horizontal="center"/>
    </xf>
    <xf numFmtId="38" fontId="2" fillId="2" borderId="1" xfId="0" applyNumberFormat="1" applyFont="1" applyFill="1" applyBorder="1" applyAlignment="1">
      <alignment horizontal="center"/>
    </xf>
    <xf numFmtId="38" fontId="2" fillId="2" borderId="2" xfId="0" applyNumberFormat="1" applyFont="1" applyFill="1" applyBorder="1"/>
    <xf numFmtId="0" fontId="6" fillId="2" borderId="0" xfId="0" applyFont="1" applyFill="1"/>
    <xf numFmtId="38" fontId="2" fillId="2" borderId="0" xfId="0" applyNumberFormat="1" applyFont="1" applyFill="1"/>
    <xf numFmtId="0" fontId="7" fillId="2" borderId="0" xfId="0" applyFont="1" applyFill="1"/>
    <xf numFmtId="0" fontId="8" fillId="3" borderId="3" xfId="0" applyFont="1" applyFill="1" applyBorder="1"/>
    <xf numFmtId="0" fontId="8" fillId="3" borderId="1" xfId="0" applyFont="1" applyFill="1" applyBorder="1" applyAlignment="1">
      <alignment horizontal="center"/>
    </xf>
    <xf numFmtId="0" fontId="3" fillId="3" borderId="2" xfId="0" applyFont="1" applyFill="1" applyBorder="1"/>
    <xf numFmtId="0" fontId="8" fillId="3" borderId="4" xfId="0" applyFont="1" applyFill="1" applyBorder="1" applyAlignment="1">
      <alignment horizontal="center"/>
    </xf>
    <xf numFmtId="0" fontId="8" fillId="3" borderId="2" xfId="0" applyFont="1" applyFill="1" applyBorder="1" applyAlignment="1">
      <alignment horizontal="center" vertical="center" wrapText="1"/>
    </xf>
    <xf numFmtId="0" fontId="8" fillId="3" borderId="2" xfId="0" applyFont="1" applyFill="1" applyBorder="1" applyAlignment="1">
      <alignment horizontal="center"/>
    </xf>
    <xf numFmtId="0" fontId="0" fillId="2" borderId="0" xfId="0" applyFill="1"/>
    <xf numFmtId="0" fontId="17" fillId="2" borderId="4" xfId="0" applyFont="1" applyFill="1" applyBorder="1" applyAlignment="1">
      <alignment horizontal="center"/>
    </xf>
    <xf numFmtId="0" fontId="12" fillId="2" borderId="0" xfId="0" applyFont="1" applyFill="1" applyAlignment="1">
      <alignment horizontal="right"/>
    </xf>
    <xf numFmtId="0" fontId="15" fillId="2" borderId="0" xfId="0" applyFont="1" applyFill="1" applyAlignment="1">
      <alignment horizontal="center"/>
    </xf>
    <xf numFmtId="0" fontId="19" fillId="3" borderId="4" xfId="0" applyFont="1" applyFill="1" applyBorder="1" applyAlignment="1">
      <alignment horizontal="center" vertical="center"/>
    </xf>
    <xf numFmtId="0" fontId="0" fillId="2" borderId="1" xfId="0" applyFill="1" applyBorder="1"/>
    <xf numFmtId="0" fontId="12" fillId="2" borderId="1" xfId="0" applyFont="1" applyFill="1" applyBorder="1"/>
    <xf numFmtId="167" fontId="12" fillId="2" borderId="1" xfId="0" applyNumberFormat="1" applyFont="1" applyFill="1" applyBorder="1"/>
    <xf numFmtId="167" fontId="12" fillId="2" borderId="1" xfId="1" applyNumberFormat="1" applyFont="1" applyFill="1" applyBorder="1" applyAlignment="1">
      <alignment horizontal="center"/>
    </xf>
    <xf numFmtId="0" fontId="12" fillId="2" borderId="0" xfId="0" applyFont="1" applyFill="1" applyAlignment="1"/>
    <xf numFmtId="167" fontId="15" fillId="2" borderId="1" xfId="0" applyNumberFormat="1" applyFont="1" applyFill="1" applyBorder="1"/>
    <xf numFmtId="167" fontId="15" fillId="2" borderId="1" xfId="1" applyNumberFormat="1" applyFont="1" applyFill="1" applyBorder="1" applyAlignment="1">
      <alignment horizontal="center"/>
    </xf>
    <xf numFmtId="0" fontId="0" fillId="2" borderId="2" xfId="0" applyFill="1" applyBorder="1"/>
    <xf numFmtId="166" fontId="15" fillId="2" borderId="2" xfId="1" applyFont="1" applyFill="1" applyBorder="1"/>
    <xf numFmtId="0" fontId="16" fillId="2" borderId="0" xfId="0" applyFont="1" applyFill="1"/>
    <xf numFmtId="0" fontId="21" fillId="2" borderId="0" xfId="0" applyFont="1" applyFill="1"/>
    <xf numFmtId="0" fontId="22" fillId="2" borderId="0" xfId="0" applyFont="1" applyFill="1"/>
    <xf numFmtId="167" fontId="15" fillId="2" borderId="0" xfId="1" applyNumberFormat="1" applyFont="1" applyFill="1" applyBorder="1" applyAlignment="1">
      <alignment horizontal="center"/>
    </xf>
    <xf numFmtId="167" fontId="1" fillId="2" borderId="1" xfId="1" applyNumberFormat="1" applyFont="1" applyFill="1" applyBorder="1" applyAlignment="1">
      <alignment horizontal="center"/>
    </xf>
    <xf numFmtId="166" fontId="1" fillId="2" borderId="2" xfId="1" applyFont="1" applyFill="1" applyBorder="1"/>
    <xf numFmtId="167" fontId="1" fillId="2" borderId="0" xfId="1" applyNumberFormat="1" applyFont="1" applyFill="1" applyBorder="1" applyAlignment="1">
      <alignment horizontal="center"/>
    </xf>
    <xf numFmtId="165" fontId="0" fillId="0" borderId="0" xfId="2" applyFont="1"/>
    <xf numFmtId="0" fontId="12" fillId="0" borderId="10" xfId="0" applyFont="1" applyBorder="1"/>
    <xf numFmtId="165" fontId="12" fillId="0" borderId="10" xfId="2" applyFont="1" applyBorder="1"/>
    <xf numFmtId="0" fontId="1" fillId="2" borderId="0" xfId="0" applyFont="1" applyFill="1" applyAlignment="1">
      <alignment horizontal="center"/>
    </xf>
    <xf numFmtId="167" fontId="1" fillId="2" borderId="1" xfId="0" applyNumberFormat="1" applyFont="1" applyFill="1" applyBorder="1"/>
    <xf numFmtId="0" fontId="24" fillId="0" borderId="8" xfId="0" applyFont="1" applyBorder="1"/>
    <xf numFmtId="165" fontId="25" fillId="0" borderId="8" xfId="0" applyNumberFormat="1" applyFont="1" applyBorder="1"/>
    <xf numFmtId="168" fontId="25" fillId="0" borderId="8" xfId="3" applyNumberFormat="1" applyFont="1" applyBorder="1" applyAlignment="1">
      <alignment horizontal="center"/>
    </xf>
    <xf numFmtId="10" fontId="25" fillId="0" borderId="8" xfId="3" applyNumberFormat="1" applyFont="1" applyBorder="1" applyAlignment="1">
      <alignment horizontal="center"/>
    </xf>
    <xf numFmtId="0" fontId="23" fillId="0" borderId="11" xfId="0" applyFont="1" applyBorder="1" applyAlignment="1">
      <alignment horizontal="center"/>
    </xf>
    <xf numFmtId="165" fontId="23" fillId="0" borderId="12" xfId="2" applyFont="1" applyBorder="1"/>
    <xf numFmtId="0" fontId="23" fillId="0" borderId="14" xfId="0" applyFont="1" applyBorder="1" applyAlignment="1">
      <alignment horizontal="center"/>
    </xf>
    <xf numFmtId="165" fontId="23" fillId="0" borderId="0" xfId="2" applyFont="1" applyBorder="1"/>
    <xf numFmtId="0" fontId="23" fillId="0" borderId="15" xfId="0" applyFont="1" applyBorder="1" applyAlignment="1">
      <alignment horizontal="center"/>
    </xf>
    <xf numFmtId="165" fontId="23" fillId="0" borderId="16" xfId="2" applyFont="1" applyBorder="1"/>
    <xf numFmtId="165" fontId="23" fillId="0" borderId="3" xfId="2" applyFont="1" applyBorder="1"/>
    <xf numFmtId="165" fontId="23" fillId="0" borderId="1" xfId="2" applyFont="1" applyBorder="1"/>
    <xf numFmtId="165" fontId="23" fillId="0" borderId="2" xfId="2" applyFont="1" applyBorder="1"/>
    <xf numFmtId="168" fontId="23" fillId="0" borderId="3" xfId="3" applyNumberFormat="1" applyFont="1" applyBorder="1" applyAlignment="1">
      <alignment horizontal="center"/>
    </xf>
    <xf numFmtId="168" fontId="23" fillId="0" borderId="1" xfId="3" applyNumberFormat="1" applyFont="1" applyBorder="1" applyAlignment="1">
      <alignment horizontal="center"/>
    </xf>
    <xf numFmtId="168" fontId="23" fillId="0" borderId="2" xfId="3" applyNumberFormat="1" applyFont="1" applyBorder="1" applyAlignment="1">
      <alignment horizontal="center"/>
    </xf>
    <xf numFmtId="10" fontId="23" fillId="0" borderId="3" xfId="3" applyNumberFormat="1" applyFont="1" applyBorder="1" applyAlignment="1">
      <alignment horizontal="center"/>
    </xf>
    <xf numFmtId="10" fontId="23" fillId="0" borderId="1" xfId="3" applyNumberFormat="1" applyFont="1" applyBorder="1" applyAlignment="1">
      <alignment horizontal="center"/>
    </xf>
    <xf numFmtId="10" fontId="23" fillId="0" borderId="2" xfId="3" applyNumberFormat="1" applyFont="1" applyBorder="1" applyAlignment="1">
      <alignment horizontal="center"/>
    </xf>
    <xf numFmtId="0" fontId="12" fillId="0" borderId="0" xfId="0" applyFont="1"/>
    <xf numFmtId="0" fontId="1" fillId="0" borderId="0" xfId="0" applyFont="1"/>
    <xf numFmtId="38" fontId="2" fillId="4" borderId="1" xfId="0" applyNumberFormat="1" applyFont="1" applyFill="1" applyBorder="1"/>
    <xf numFmtId="167" fontId="12" fillId="4" borderId="1" xfId="1" applyNumberFormat="1" applyFont="1" applyFill="1" applyBorder="1" applyAlignment="1">
      <alignment horizontal="center"/>
    </xf>
    <xf numFmtId="0" fontId="2" fillId="4" borderId="1" xfId="0" applyFont="1" applyFill="1" applyBorder="1"/>
    <xf numFmtId="0" fontId="12" fillId="0" borderId="9" xfId="0" applyFont="1" applyBorder="1" applyAlignment="1">
      <alignment horizontal="center" wrapText="1"/>
    </xf>
    <xf numFmtId="0" fontId="24" fillId="0" borderId="11" xfId="0" applyFont="1" applyBorder="1" applyAlignment="1">
      <alignment horizontal="center" wrapText="1"/>
    </xf>
    <xf numFmtId="0" fontId="24" fillId="0" borderId="3" xfId="0" applyFont="1" applyBorder="1" applyAlignment="1">
      <alignment horizontal="center" wrapText="1"/>
    </xf>
    <xf numFmtId="0" fontId="24" fillId="0" borderId="12" xfId="0" applyFont="1" applyBorder="1" applyAlignment="1">
      <alignment horizontal="center" wrapText="1"/>
    </xf>
    <xf numFmtId="0" fontId="24" fillId="0" borderId="13" xfId="0" applyFont="1" applyBorder="1" applyAlignment="1">
      <alignment horizontal="center" wrapText="1"/>
    </xf>
    <xf numFmtId="0" fontId="26" fillId="3" borderId="4" xfId="0" applyFont="1" applyFill="1" applyBorder="1" applyAlignment="1">
      <alignment horizontal="center" vertical="center"/>
    </xf>
    <xf numFmtId="167" fontId="2" fillId="2" borderId="0" xfId="1" applyNumberFormat="1" applyFont="1" applyFill="1"/>
    <xf numFmtId="167" fontId="0" fillId="0" borderId="0" xfId="0" applyNumberFormat="1"/>
    <xf numFmtId="0" fontId="0" fillId="0" borderId="0" xfId="0" applyAlignment="1">
      <alignment horizontal="right"/>
    </xf>
    <xf numFmtId="0" fontId="0" fillId="0" borderId="0" xfId="0" applyBorder="1"/>
    <xf numFmtId="14" fontId="0" fillId="0" borderId="0" xfId="0" applyNumberFormat="1"/>
    <xf numFmtId="17" fontId="0" fillId="0" borderId="0" xfId="0" applyNumberFormat="1"/>
    <xf numFmtId="20" fontId="0" fillId="0" borderId="0" xfId="0" applyNumberFormat="1"/>
    <xf numFmtId="0" fontId="28" fillId="0" borderId="0" xfId="0" applyFont="1" applyAlignment="1">
      <alignment horizontal="center"/>
    </xf>
    <xf numFmtId="4" fontId="0" fillId="0" borderId="0" xfId="0" applyNumberFormat="1"/>
    <xf numFmtId="165" fontId="0" fillId="0" borderId="0" xfId="0" applyNumberFormat="1"/>
    <xf numFmtId="44" fontId="0" fillId="0" borderId="0" xfId="0" applyNumberFormat="1"/>
    <xf numFmtId="0" fontId="29" fillId="5" borderId="17" xfId="0" applyFont="1" applyFill="1" applyBorder="1" applyAlignment="1">
      <alignment horizontal="center"/>
    </xf>
    <xf numFmtId="0" fontId="29" fillId="5" borderId="0" xfId="0" applyFont="1" applyFill="1" applyAlignment="1">
      <alignment horizontal="center"/>
    </xf>
    <xf numFmtId="0" fontId="29" fillId="5" borderId="18" xfId="0" applyFont="1" applyFill="1" applyBorder="1" applyAlignment="1">
      <alignment horizontal="center"/>
    </xf>
    <xf numFmtId="0" fontId="29" fillId="5" borderId="19" xfId="0" applyFont="1" applyFill="1" applyBorder="1" applyAlignment="1">
      <alignment horizontal="center"/>
    </xf>
    <xf numFmtId="0" fontId="29" fillId="5" borderId="20" xfId="0" applyFont="1" applyFill="1" applyBorder="1" applyAlignment="1">
      <alignment horizontal="center" wrapText="1"/>
    </xf>
    <xf numFmtId="0" fontId="0" fillId="0" borderId="9" xfId="0" applyBorder="1"/>
    <xf numFmtId="169" fontId="0" fillId="0" borderId="9" xfId="3" applyNumberFormat="1" applyFont="1" applyBorder="1"/>
    <xf numFmtId="4" fontId="0" fillId="0" borderId="9" xfId="0" applyNumberFormat="1" applyBorder="1"/>
    <xf numFmtId="9" fontId="0" fillId="0" borderId="9" xfId="3" applyFont="1" applyBorder="1"/>
    <xf numFmtId="10" fontId="0" fillId="0" borderId="9" xfId="3" applyNumberFormat="1" applyFont="1" applyBorder="1"/>
    <xf numFmtId="0" fontId="0" fillId="0" borderId="9" xfId="0" applyBorder="1" applyAlignment="1">
      <alignment horizontal="center"/>
    </xf>
    <xf numFmtId="10" fontId="12" fillId="0" borderId="10" xfId="3" applyNumberFormat="1" applyFont="1" applyBorder="1"/>
    <xf numFmtId="165" fontId="0" fillId="0" borderId="9" xfId="2" applyFont="1" applyBorder="1"/>
    <xf numFmtId="0" fontId="9" fillId="2" borderId="4" xfId="0" applyFont="1" applyFill="1" applyBorder="1" applyAlignment="1">
      <alignment horizontal="center"/>
    </xf>
    <xf numFmtId="0" fontId="8" fillId="3" borderId="11" xfId="0" applyFont="1" applyFill="1" applyBorder="1" applyAlignment="1">
      <alignment horizontal="center"/>
    </xf>
    <xf numFmtId="0" fontId="8" fillId="3" borderId="3" xfId="0" applyFont="1" applyFill="1" applyBorder="1" applyAlignment="1">
      <alignment horizontal="center"/>
    </xf>
    <xf numFmtId="0" fontId="5" fillId="2" borderId="0" xfId="0" applyFont="1" applyFill="1" applyAlignment="1"/>
    <xf numFmtId="0" fontId="5" fillId="2" borderId="1" xfId="0" quotePrefix="1" applyFont="1" applyFill="1" applyBorder="1" applyAlignment="1">
      <alignment horizontal="left"/>
    </xf>
    <xf numFmtId="167" fontId="5" fillId="2" borderId="1" xfId="1" applyNumberFormat="1" applyFont="1" applyFill="1" applyBorder="1" applyAlignment="1">
      <alignment horizontal="center"/>
    </xf>
    <xf numFmtId="0" fontId="5" fillId="2" borderId="0" xfId="0" applyFont="1" applyFill="1"/>
    <xf numFmtId="167" fontId="2" fillId="2" borderId="1" xfId="1" applyNumberFormat="1" applyFont="1" applyFill="1" applyBorder="1" applyAlignment="1">
      <alignment horizontal="center"/>
    </xf>
    <xf numFmtId="166" fontId="2" fillId="2" borderId="0" xfId="0" applyNumberFormat="1" applyFont="1" applyFill="1"/>
    <xf numFmtId="0" fontId="2" fillId="2" borderId="1" xfId="0" quotePrefix="1" applyFont="1" applyFill="1" applyBorder="1" applyAlignment="1">
      <alignment horizontal="left"/>
    </xf>
    <xf numFmtId="0" fontId="0" fillId="0" borderId="0" xfId="0" applyNumberFormat="1"/>
    <xf numFmtId="3" fontId="2" fillId="2" borderId="0" xfId="0" applyNumberFormat="1" applyFont="1" applyFill="1"/>
    <xf numFmtId="167" fontId="2" fillId="2" borderId="2" xfId="1" applyNumberFormat="1" applyFont="1" applyFill="1" applyBorder="1" applyAlignment="1">
      <alignment horizontal="center"/>
    </xf>
    <xf numFmtId="167" fontId="2" fillId="2" borderId="12" xfId="1" applyNumberFormat="1" applyFont="1" applyFill="1" applyBorder="1" applyAlignment="1">
      <alignment horizontal="center"/>
    </xf>
    <xf numFmtId="167" fontId="2" fillId="2" borderId="0" xfId="0" applyNumberFormat="1" applyFont="1" applyFill="1"/>
    <xf numFmtId="0" fontId="30" fillId="2" borderId="0" xfId="0" applyFont="1" applyFill="1"/>
    <xf numFmtId="167" fontId="30" fillId="2" borderId="0" xfId="0" applyNumberFormat="1" applyFont="1" applyFill="1"/>
    <xf numFmtId="0" fontId="31" fillId="2" borderId="0" xfId="0" applyFont="1" applyFill="1"/>
    <xf numFmtId="0" fontId="9" fillId="2" borderId="4" xfId="0" applyFont="1" applyFill="1" applyBorder="1" applyAlignment="1">
      <alignment horizontal="right"/>
    </xf>
    <xf numFmtId="0" fontId="31" fillId="2" borderId="1" xfId="0" applyFont="1" applyFill="1" applyBorder="1"/>
    <xf numFmtId="0" fontId="32" fillId="2" borderId="0" xfId="0" applyFont="1" applyFill="1" applyAlignment="1"/>
    <xf numFmtId="167" fontId="5" fillId="2" borderId="1" xfId="1" applyNumberFormat="1" applyFont="1" applyFill="1" applyBorder="1"/>
    <xf numFmtId="167" fontId="2" fillId="2" borderId="1" xfId="1" applyNumberFormat="1" applyFont="1" applyFill="1" applyBorder="1"/>
    <xf numFmtId="0" fontId="5" fillId="2" borderId="0" xfId="0" applyFont="1" applyFill="1" applyAlignment="1">
      <alignment horizontal="left"/>
    </xf>
    <xf numFmtId="0" fontId="2" fillId="2" borderId="0" xfId="0" applyFont="1" applyFill="1" applyAlignment="1">
      <alignment horizontal="left"/>
    </xf>
    <xf numFmtId="0" fontId="5" fillId="2" borderId="0" xfId="0" applyFont="1" applyFill="1" applyAlignment="1">
      <alignment horizontal="right"/>
    </xf>
    <xf numFmtId="3" fontId="5" fillId="2" borderId="1" xfId="0" applyNumberFormat="1" applyFont="1" applyFill="1" applyBorder="1"/>
    <xf numFmtId="166" fontId="2" fillId="2" borderId="0" xfId="1" applyFont="1" applyFill="1"/>
    <xf numFmtId="167" fontId="2" fillId="2" borderId="14" xfId="1" applyNumberFormat="1" applyFont="1" applyFill="1" applyBorder="1" applyAlignment="1">
      <alignment horizontal="center"/>
    </xf>
    <xf numFmtId="167" fontId="2" fillId="2" borderId="21" xfId="1" applyNumberFormat="1" applyFont="1" applyFill="1" applyBorder="1" applyAlignment="1">
      <alignment horizontal="center"/>
    </xf>
    <xf numFmtId="167" fontId="2" fillId="2" borderId="1" xfId="1" applyNumberFormat="1" applyFont="1" applyFill="1" applyBorder="1" applyProtection="1">
      <protection locked="0"/>
    </xf>
    <xf numFmtId="167" fontId="2" fillId="2" borderId="0" xfId="1" applyNumberFormat="1" applyFont="1" applyFill="1" applyProtection="1">
      <protection locked="0"/>
    </xf>
    <xf numFmtId="37" fontId="2" fillId="2" borderId="1" xfId="1" applyNumberFormat="1" applyFont="1" applyFill="1" applyBorder="1"/>
    <xf numFmtId="37" fontId="2" fillId="2" borderId="1" xfId="1" applyNumberFormat="1" applyFont="1" applyFill="1" applyBorder="1" applyAlignment="1">
      <alignment vertical="top"/>
    </xf>
    <xf numFmtId="166" fontId="2" fillId="2" borderId="1" xfId="1" applyFont="1" applyFill="1" applyBorder="1"/>
    <xf numFmtId="37" fontId="2" fillId="2" borderId="0" xfId="1" applyNumberFormat="1" applyFont="1" applyFill="1" applyBorder="1"/>
    <xf numFmtId="167" fontId="2" fillId="2" borderId="0" xfId="1" applyNumberFormat="1" applyFont="1" applyFill="1" applyAlignment="1">
      <alignment horizontal="center"/>
    </xf>
    <xf numFmtId="0" fontId="2" fillId="2" borderId="2" xfId="0" applyFont="1" applyFill="1" applyBorder="1" applyAlignment="1">
      <alignment horizontal="center"/>
    </xf>
    <xf numFmtId="166" fontId="30" fillId="2" borderId="0" xfId="0" applyNumberFormat="1" applyFont="1" applyFill="1"/>
    <xf numFmtId="37" fontId="3" fillId="0" borderId="0" xfId="1" applyNumberFormat="1" applyFont="1" applyFill="1" applyBorder="1"/>
    <xf numFmtId="0" fontId="3" fillId="0" borderId="0" xfId="0" applyFont="1" applyFill="1"/>
    <xf numFmtId="166" fontId="29" fillId="0" borderId="0" xfId="1" applyFont="1" applyFill="1"/>
    <xf numFmtId="0" fontId="33" fillId="3" borderId="11" xfId="0" applyFont="1" applyFill="1" applyBorder="1" applyAlignment="1">
      <alignment horizontal="center"/>
    </xf>
    <xf numFmtId="0" fontId="33" fillId="3" borderId="3" xfId="0" applyFont="1" applyFill="1" applyBorder="1" applyAlignment="1">
      <alignment horizontal="center"/>
    </xf>
    <xf numFmtId="0" fontId="33" fillId="3" borderId="2" xfId="0" applyFont="1" applyFill="1" applyBorder="1" applyAlignment="1">
      <alignment horizontal="center"/>
    </xf>
    <xf numFmtId="0" fontId="32" fillId="2" borderId="0" xfId="0" applyFont="1" applyFill="1"/>
    <xf numFmtId="0" fontId="35" fillId="2" borderId="4" xfId="0" applyFont="1" applyFill="1" applyBorder="1" applyAlignment="1">
      <alignment horizontal="center"/>
    </xf>
    <xf numFmtId="0" fontId="33" fillId="3" borderId="1" xfId="0" applyFont="1" applyFill="1" applyBorder="1" applyAlignment="1">
      <alignment horizontal="center"/>
    </xf>
    <xf numFmtId="0" fontId="33" fillId="3" borderId="13" xfId="0" applyFont="1" applyFill="1" applyBorder="1" applyAlignment="1">
      <alignment horizontal="center"/>
    </xf>
    <xf numFmtId="0" fontId="32" fillId="2" borderId="1" xfId="0" applyFont="1" applyFill="1" applyBorder="1"/>
    <xf numFmtId="167" fontId="32" fillId="2" borderId="1" xfId="1" applyNumberFormat="1" applyFont="1" applyFill="1" applyBorder="1"/>
    <xf numFmtId="167" fontId="31" fillId="2" borderId="1" xfId="1" applyNumberFormat="1" applyFont="1" applyFill="1" applyBorder="1"/>
    <xf numFmtId="0" fontId="31" fillId="2" borderId="2" xfId="0" applyFont="1" applyFill="1" applyBorder="1"/>
    <xf numFmtId="167" fontId="31" fillId="2" borderId="0" xfId="0" applyNumberFormat="1" applyFont="1" applyFill="1"/>
    <xf numFmtId="0" fontId="32" fillId="2" borderId="0" xfId="0" applyFont="1" applyFill="1" applyAlignment="1">
      <alignment horizontal="left"/>
    </xf>
    <xf numFmtId="0" fontId="31" fillId="2" borderId="0" xfId="0" applyFont="1" applyFill="1" applyAlignment="1">
      <alignment horizontal="left"/>
    </xf>
    <xf numFmtId="0" fontId="38" fillId="3" borderId="4" xfId="0" applyFont="1" applyFill="1" applyBorder="1" applyAlignment="1">
      <alignment horizontal="center"/>
    </xf>
    <xf numFmtId="0" fontId="14" fillId="0" borderId="0" xfId="0" applyFont="1" applyAlignment="1">
      <alignment horizontal="center"/>
    </xf>
    <xf numFmtId="0" fontId="40" fillId="0" borderId="4" xfId="0" applyFont="1" applyBorder="1" applyAlignment="1">
      <alignment wrapText="1"/>
    </xf>
    <xf numFmtId="0" fontId="40" fillId="0" borderId="6" xfId="0" applyFont="1" applyBorder="1" applyAlignment="1">
      <alignment horizontal="center"/>
    </xf>
    <xf numFmtId="0" fontId="41" fillId="0" borderId="2" xfId="0" applyFont="1" applyBorder="1" applyAlignment="1">
      <alignment wrapText="1"/>
    </xf>
    <xf numFmtId="3" fontId="41" fillId="0" borderId="22" xfId="0" applyNumberFormat="1" applyFont="1" applyBorder="1" applyAlignment="1">
      <alignment horizontal="center" wrapText="1"/>
    </xf>
    <xf numFmtId="37" fontId="42" fillId="2" borderId="18" xfId="4" applyNumberFormat="1" applyFont="1" applyFill="1" applyBorder="1"/>
    <xf numFmtId="37" fontId="42" fillId="2" borderId="4" xfId="4" applyNumberFormat="1" applyFont="1" applyFill="1" applyBorder="1" applyAlignment="1">
      <alignment horizontal="right"/>
    </xf>
    <xf numFmtId="3" fontId="41" fillId="0" borderId="22" xfId="0" applyNumberFormat="1" applyFont="1" applyBorder="1" applyAlignment="1">
      <alignment horizontal="center"/>
    </xf>
    <xf numFmtId="0" fontId="0" fillId="0" borderId="5" xfId="0" applyBorder="1"/>
    <xf numFmtId="0" fontId="0" fillId="0" borderId="4" xfId="0" applyBorder="1"/>
    <xf numFmtId="37" fontId="43" fillId="0" borderId="23" xfId="4" applyNumberFormat="1" applyFont="1" applyFill="1" applyBorder="1" applyAlignment="1">
      <alignment vertical="top"/>
    </xf>
    <xf numFmtId="37" fontId="43" fillId="0" borderId="24" xfId="4" applyNumberFormat="1" applyFont="1" applyFill="1" applyBorder="1" applyAlignment="1">
      <alignment horizontal="right" vertical="top"/>
    </xf>
    <xf numFmtId="0" fontId="41" fillId="0" borderId="22" xfId="0" applyFont="1" applyBorder="1" applyAlignment="1">
      <alignment horizontal="center"/>
    </xf>
    <xf numFmtId="9" fontId="12" fillId="0" borderId="0" xfId="0" applyNumberFormat="1" applyFont="1" applyFill="1"/>
    <xf numFmtId="0" fontId="12" fillId="0" borderId="0" xfId="0" applyFont="1" applyAlignment="1">
      <alignment horizontal="center"/>
    </xf>
    <xf numFmtId="9" fontId="45" fillId="0" borderId="0" xfId="0" applyNumberFormat="1" applyFont="1" applyAlignment="1">
      <alignment horizontal="center"/>
    </xf>
    <xf numFmtId="9" fontId="46" fillId="0" borderId="0" xfId="0" applyNumberFormat="1" applyFont="1" applyFill="1"/>
    <xf numFmtId="0" fontId="12" fillId="0" borderId="5" xfId="0" applyFont="1" applyBorder="1" applyAlignment="1">
      <alignment horizontal="center"/>
    </xf>
    <xf numFmtId="0" fontId="12" fillId="0" borderId="7" xfId="0" applyFont="1" applyBorder="1" applyAlignment="1">
      <alignment horizontal="center"/>
    </xf>
    <xf numFmtId="0" fontId="12" fillId="0" borderId="6" xfId="0" applyFont="1" applyBorder="1" applyAlignment="1">
      <alignment horizontal="center"/>
    </xf>
    <xf numFmtId="0" fontId="0" fillId="0" borderId="11" xfId="0" applyBorder="1" applyAlignment="1">
      <alignment horizontal="center"/>
    </xf>
    <xf numFmtId="0" fontId="0" fillId="0" borderId="12" xfId="0" applyBorder="1"/>
    <xf numFmtId="170" fontId="0" fillId="0" borderId="12" xfId="0" applyNumberFormat="1" applyBorder="1"/>
    <xf numFmtId="171" fontId="0" fillId="0" borderId="12" xfId="0" applyNumberFormat="1" applyBorder="1"/>
    <xf numFmtId="3" fontId="0" fillId="0" borderId="12" xfId="0" applyNumberFormat="1" applyBorder="1"/>
    <xf numFmtId="4" fontId="0" fillId="0" borderId="12" xfId="0" applyNumberFormat="1" applyBorder="1"/>
    <xf numFmtId="4" fontId="0" fillId="0" borderId="13" xfId="0" applyNumberFormat="1" applyBorder="1"/>
    <xf numFmtId="0" fontId="0" fillId="0" borderId="14" xfId="0" applyBorder="1" applyAlignment="1">
      <alignment horizontal="center"/>
    </xf>
    <xf numFmtId="3" fontId="0" fillId="0" borderId="0" xfId="0" applyNumberFormat="1" applyBorder="1"/>
    <xf numFmtId="170" fontId="0" fillId="0" borderId="0" xfId="0" applyNumberFormat="1" applyBorder="1"/>
    <xf numFmtId="171" fontId="0" fillId="0" borderId="0" xfId="0" applyNumberFormat="1" applyBorder="1"/>
    <xf numFmtId="4" fontId="0" fillId="0" borderId="0" xfId="0" applyNumberFormat="1" applyBorder="1"/>
    <xf numFmtId="4" fontId="0" fillId="0" borderId="21" xfId="0" applyNumberFormat="1" applyBorder="1"/>
    <xf numFmtId="170" fontId="0" fillId="0" borderId="0" xfId="0" applyNumberFormat="1"/>
    <xf numFmtId="0" fontId="0" fillId="0" borderId="25" xfId="0" applyBorder="1" applyAlignment="1">
      <alignment horizontal="center"/>
    </xf>
    <xf numFmtId="3" fontId="0" fillId="0" borderId="26" xfId="0" applyNumberFormat="1" applyBorder="1"/>
    <xf numFmtId="170" fontId="0" fillId="0" borderId="26" xfId="0" applyNumberFormat="1" applyBorder="1"/>
    <xf numFmtId="171" fontId="0" fillId="0" borderId="26" xfId="0" applyNumberFormat="1" applyBorder="1"/>
    <xf numFmtId="0" fontId="0" fillId="0" borderId="26" xfId="0" applyBorder="1"/>
    <xf numFmtId="4" fontId="0" fillId="0" borderId="26" xfId="0" applyNumberFormat="1" applyBorder="1"/>
    <xf numFmtId="4" fontId="0" fillId="0" borderId="27" xfId="0" applyNumberFormat="1" applyBorder="1"/>
    <xf numFmtId="0" fontId="0" fillId="0" borderId="15" xfId="0" applyBorder="1" applyAlignment="1">
      <alignment horizontal="center"/>
    </xf>
    <xf numFmtId="3" fontId="0" fillId="0" borderId="16" xfId="0" applyNumberFormat="1" applyBorder="1"/>
    <xf numFmtId="170" fontId="0" fillId="0" borderId="16" xfId="0" applyNumberFormat="1" applyBorder="1"/>
    <xf numFmtId="171" fontId="0" fillId="0" borderId="16" xfId="0" applyNumberFormat="1" applyBorder="1"/>
    <xf numFmtId="0" fontId="0" fillId="0" borderId="16" xfId="0" applyBorder="1"/>
    <xf numFmtId="4" fontId="0" fillId="0" borderId="16" xfId="0" applyNumberFormat="1" applyBorder="1"/>
    <xf numFmtId="4" fontId="0" fillId="0" borderId="22" xfId="0" applyNumberFormat="1" applyBorder="1"/>
    <xf numFmtId="3" fontId="0" fillId="0" borderId="0" xfId="0" applyNumberFormat="1"/>
    <xf numFmtId="0" fontId="47" fillId="0" borderId="0" xfId="0" applyFont="1" applyAlignment="1">
      <alignment horizontal="center"/>
    </xf>
    <xf numFmtId="0" fontId="49" fillId="0" borderId="0" xfId="0" applyFont="1"/>
    <xf numFmtId="165" fontId="13" fillId="0" borderId="0" xfId="0" applyNumberFormat="1" applyFont="1"/>
    <xf numFmtId="0" fontId="47" fillId="0" borderId="0" xfId="0" applyFont="1"/>
    <xf numFmtId="0" fontId="12" fillId="0" borderId="9" xfId="0" applyFont="1" applyBorder="1" applyAlignment="1">
      <alignment wrapText="1"/>
    </xf>
    <xf numFmtId="0" fontId="0" fillId="0" borderId="0" xfId="0" applyAlignment="1">
      <alignment horizontal="center"/>
    </xf>
    <xf numFmtId="165" fontId="12" fillId="0" borderId="10" xfId="0" applyNumberFormat="1" applyFont="1" applyBorder="1"/>
    <xf numFmtId="165" fontId="47" fillId="0" borderId="0" xfId="0" applyNumberFormat="1" applyFont="1"/>
    <xf numFmtId="0" fontId="23" fillId="0" borderId="3" xfId="3" applyNumberFormat="1" applyFont="1" applyBorder="1" applyAlignment="1">
      <alignment horizontal="center"/>
    </xf>
    <xf numFmtId="0" fontId="23" fillId="0" borderId="1" xfId="3" applyNumberFormat="1" applyFont="1" applyBorder="1" applyAlignment="1">
      <alignment horizontal="center"/>
    </xf>
    <xf numFmtId="0" fontId="23" fillId="0" borderId="2" xfId="3" applyNumberFormat="1" applyFont="1" applyBorder="1" applyAlignment="1">
      <alignment horizontal="center"/>
    </xf>
    <xf numFmtId="0" fontId="25" fillId="0" borderId="8" xfId="3" applyNumberFormat="1" applyFont="1" applyBorder="1" applyAlignment="1">
      <alignment horizontal="center"/>
    </xf>
    <xf numFmtId="165" fontId="12" fillId="0" borderId="0" xfId="0" applyNumberFormat="1" applyFont="1"/>
    <xf numFmtId="0" fontId="1" fillId="0" borderId="0" xfId="4"/>
    <xf numFmtId="0" fontId="14" fillId="0" borderId="0" xfId="4" applyFont="1" applyAlignment="1"/>
    <xf numFmtId="0" fontId="1" fillId="0" borderId="0" xfId="4" applyFont="1"/>
    <xf numFmtId="0" fontId="26" fillId="7" borderId="9" xfId="4" applyFont="1" applyFill="1" applyBorder="1"/>
    <xf numFmtId="0" fontId="1" fillId="0" borderId="9" xfId="4" applyFont="1" applyBorder="1"/>
    <xf numFmtId="14" fontId="1" fillId="0" borderId="9" xfId="4" applyNumberFormat="1" applyFont="1" applyBorder="1"/>
    <xf numFmtId="0" fontId="1" fillId="0" borderId="9" xfId="4" applyFont="1" applyFill="1" applyBorder="1"/>
    <xf numFmtId="0" fontId="12" fillId="0" borderId="0" xfId="4" applyFont="1"/>
    <xf numFmtId="165" fontId="1" fillId="8" borderId="0" xfId="2" applyFont="1" applyFill="1" applyProtection="1">
      <protection locked="0"/>
    </xf>
    <xf numFmtId="14" fontId="1" fillId="8" borderId="0" xfId="4" applyNumberFormat="1" applyFill="1" applyProtection="1">
      <protection locked="0"/>
    </xf>
    <xf numFmtId="2" fontId="1" fillId="0" borderId="0" xfId="4" applyNumberFormat="1"/>
    <xf numFmtId="0" fontId="1" fillId="0" borderId="0" xfId="4" applyProtection="1"/>
    <xf numFmtId="0" fontId="1" fillId="8" borderId="0" xfId="4" applyFont="1" applyFill="1" applyAlignment="1" applyProtection="1">
      <alignment horizontal="center"/>
      <protection locked="0"/>
    </xf>
    <xf numFmtId="44" fontId="1" fillId="0" borderId="0" xfId="4" applyNumberFormat="1"/>
    <xf numFmtId="9" fontId="1" fillId="0" borderId="0" xfId="4" applyNumberFormat="1"/>
    <xf numFmtId="0" fontId="1" fillId="0" borderId="0" xfId="4" applyFont="1" applyAlignment="1">
      <alignment horizontal="center"/>
    </xf>
    <xf numFmtId="0" fontId="12" fillId="0" borderId="0" xfId="4" applyFont="1" applyFill="1"/>
    <xf numFmtId="165" fontId="12" fillId="9" borderId="0" xfId="2" applyFont="1" applyFill="1"/>
    <xf numFmtId="44" fontId="1" fillId="0" borderId="0" xfId="4" applyNumberFormat="1" applyFont="1"/>
    <xf numFmtId="172" fontId="1" fillId="0" borderId="0" xfId="4" applyNumberFormat="1" applyAlignment="1"/>
    <xf numFmtId="0" fontId="27" fillId="0" borderId="0" xfId="4" applyFont="1"/>
    <xf numFmtId="0" fontId="51" fillId="0" borderId="0" xfId="4" applyFont="1" applyFill="1" applyAlignment="1"/>
    <xf numFmtId="0" fontId="1" fillId="0" borderId="0" xfId="4" applyFill="1"/>
    <xf numFmtId="0" fontId="26" fillId="0" borderId="0" xfId="4" applyFont="1" applyFill="1" applyAlignment="1"/>
    <xf numFmtId="174" fontId="26" fillId="0" borderId="0" xfId="4" applyNumberFormat="1" applyFont="1" applyFill="1" applyAlignment="1"/>
    <xf numFmtId="14" fontId="27" fillId="0" borderId="0" xfId="4" applyNumberFormat="1" applyFont="1" applyFill="1" applyAlignment="1"/>
    <xf numFmtId="0" fontId="27" fillId="0" borderId="0" xfId="4" applyFont="1" applyFill="1" applyAlignment="1"/>
    <xf numFmtId="0" fontId="1" fillId="2" borderId="0" xfId="4" applyFill="1"/>
    <xf numFmtId="0" fontId="1" fillId="10" borderId="0" xfId="4" applyFill="1"/>
    <xf numFmtId="0" fontId="12" fillId="0" borderId="0" xfId="4" applyFont="1" applyAlignment="1"/>
    <xf numFmtId="0" fontId="1" fillId="0" borderId="0" xfId="4" applyFont="1" applyFill="1"/>
    <xf numFmtId="165" fontId="1" fillId="0" borderId="0" xfId="4" applyNumberFormat="1" applyFont="1" applyFill="1"/>
    <xf numFmtId="172" fontId="1" fillId="0" borderId="0" xfId="4" applyNumberFormat="1"/>
    <xf numFmtId="0" fontId="1" fillId="10" borderId="0" xfId="4" applyFont="1" applyFill="1" applyAlignment="1"/>
    <xf numFmtId="0" fontId="1" fillId="10" borderId="0" xfId="4" applyFont="1" applyFill="1"/>
    <xf numFmtId="165" fontId="1" fillId="0" borderId="9" xfId="4" applyNumberFormat="1" applyFont="1" applyBorder="1"/>
    <xf numFmtId="165" fontId="1" fillId="0" borderId="9" xfId="2" applyFont="1" applyBorder="1"/>
    <xf numFmtId="0" fontId="16" fillId="0" borderId="0" xfId="4" applyFont="1" applyAlignment="1">
      <alignment horizontal="left" vertical="top" wrapText="1"/>
    </xf>
    <xf numFmtId="9" fontId="1" fillId="0" borderId="9" xfId="4" applyNumberFormat="1" applyFont="1" applyBorder="1"/>
    <xf numFmtId="0" fontId="1" fillId="0" borderId="0" xfId="4" applyFont="1" applyAlignment="1">
      <alignment horizontal="left"/>
    </xf>
    <xf numFmtId="0" fontId="16" fillId="0" borderId="0" xfId="4" applyFont="1" applyFill="1" applyAlignment="1">
      <alignment horizontal="left" vertical="top" wrapText="1"/>
    </xf>
    <xf numFmtId="0" fontId="52" fillId="0" borderId="9" xfId="0" applyFont="1" applyBorder="1"/>
    <xf numFmtId="0" fontId="12" fillId="6" borderId="0" xfId="0" applyFont="1" applyFill="1" applyAlignment="1" applyProtection="1">
      <alignment horizontal="left"/>
      <protection locked="0"/>
    </xf>
    <xf numFmtId="0" fontId="53" fillId="6" borderId="0" xfId="5" applyFont="1" applyFill="1" applyAlignment="1" applyProtection="1">
      <alignment horizontal="left"/>
      <protection locked="0"/>
    </xf>
    <xf numFmtId="0" fontId="14" fillId="0" borderId="0" xfId="4" applyFont="1" applyAlignment="1">
      <alignment horizontal="center"/>
    </xf>
    <xf numFmtId="0" fontId="12" fillId="0" borderId="0" xfId="4" applyFont="1" applyAlignment="1">
      <alignment horizontal="center"/>
    </xf>
    <xf numFmtId="0" fontId="1" fillId="0" borderId="0" xfId="4" applyFont="1" applyAlignment="1">
      <alignment horizontal="center"/>
    </xf>
    <xf numFmtId="0" fontId="1" fillId="0" borderId="0" xfId="4" applyAlignment="1">
      <alignment horizontal="center"/>
    </xf>
    <xf numFmtId="0" fontId="1" fillId="0" borderId="28" xfId="4" applyFont="1" applyFill="1" applyBorder="1" applyAlignment="1">
      <alignment horizontal="center" vertical="center" wrapText="1"/>
    </xf>
    <xf numFmtId="0" fontId="1" fillId="0" borderId="29" xfId="4" applyFont="1" applyFill="1" applyBorder="1" applyAlignment="1">
      <alignment horizontal="center" vertical="center" wrapText="1"/>
    </xf>
    <xf numFmtId="0" fontId="1" fillId="0" borderId="30" xfId="4" applyFont="1" applyFill="1" applyBorder="1" applyAlignment="1">
      <alignment horizontal="center" vertical="center" wrapText="1"/>
    </xf>
    <xf numFmtId="0" fontId="26" fillId="7" borderId="9" xfId="4" applyFont="1" applyFill="1" applyBorder="1" applyAlignment="1">
      <alignment horizontal="center"/>
    </xf>
    <xf numFmtId="0" fontId="16" fillId="0" borderId="0" xfId="4" applyFont="1" applyAlignment="1">
      <alignment horizontal="left" vertical="top" wrapText="1"/>
    </xf>
    <xf numFmtId="0" fontId="12" fillId="8" borderId="0" xfId="4" applyFont="1" applyFill="1" applyAlignment="1" applyProtection="1">
      <alignment horizontal="center"/>
      <protection locked="0"/>
    </xf>
    <xf numFmtId="0" fontId="1" fillId="10" borderId="20" xfId="0" applyFont="1" applyFill="1" applyBorder="1" applyAlignment="1">
      <alignment horizontal="center" vertical="center"/>
    </xf>
    <xf numFmtId="0" fontId="12" fillId="0" borderId="0" xfId="0" applyFont="1" applyAlignment="1">
      <alignment horizontal="center"/>
    </xf>
    <xf numFmtId="173" fontId="1" fillId="0" borderId="0" xfId="4" applyNumberFormat="1" applyAlignment="1">
      <alignment horizontal="right"/>
    </xf>
    <xf numFmtId="0" fontId="12" fillId="10" borderId="0" xfId="4" applyFont="1" applyFill="1" applyAlignment="1">
      <alignment horizontal="center"/>
    </xf>
    <xf numFmtId="174" fontId="12" fillId="10" borderId="0" xfId="4" applyNumberFormat="1" applyFont="1" applyFill="1" applyAlignment="1">
      <alignment horizontal="center"/>
    </xf>
    <xf numFmtId="14" fontId="1" fillId="10" borderId="0" xfId="4" applyNumberFormat="1" applyFill="1" applyAlignment="1">
      <alignment horizontal="center"/>
    </xf>
    <xf numFmtId="0" fontId="1" fillId="10" borderId="0" xfId="4" applyFill="1" applyAlignment="1">
      <alignment horizontal="center"/>
    </xf>
    <xf numFmtId="174" fontId="0" fillId="0" borderId="0" xfId="2" applyNumberFormat="1" applyFont="1" applyAlignment="1">
      <alignment horizontal="center"/>
    </xf>
    <xf numFmtId="174" fontId="12" fillId="0" borderId="0" xfId="2" applyNumberFormat="1" applyFont="1" applyAlignment="1">
      <alignment horizontal="center"/>
    </xf>
    <xf numFmtId="0" fontId="51" fillId="10" borderId="0" xfId="4" applyFont="1" applyFill="1" applyAlignment="1">
      <alignment horizontal="center"/>
    </xf>
    <xf numFmtId="0" fontId="1" fillId="10" borderId="0" xfId="4" applyFont="1" applyFill="1" applyAlignment="1">
      <alignment horizontal="center"/>
    </xf>
    <xf numFmtId="0" fontId="1" fillId="0" borderId="0" xfId="4" applyFont="1" applyAlignment="1">
      <alignment horizontal="left" wrapText="1"/>
    </xf>
    <xf numFmtId="174" fontId="12" fillId="10" borderId="0" xfId="2" applyNumberFormat="1" applyFont="1" applyFill="1" applyAlignment="1">
      <alignment horizontal="center"/>
    </xf>
    <xf numFmtId="0" fontId="1" fillId="0" borderId="0" xfId="0" applyFont="1" applyAlignment="1">
      <alignment horizontal="center"/>
    </xf>
    <xf numFmtId="0" fontId="48" fillId="0" borderId="0" xfId="0" applyFont="1" applyAlignment="1">
      <alignment horizontal="center"/>
    </xf>
    <xf numFmtId="0" fontId="13" fillId="0" borderId="0" xfId="0" applyFont="1" applyAlignment="1">
      <alignment horizontal="center"/>
    </xf>
    <xf numFmtId="0" fontId="44" fillId="0" borderId="0" xfId="0" applyFont="1" applyAlignment="1">
      <alignment horizontal="center"/>
    </xf>
    <xf numFmtId="0" fontId="38" fillId="3" borderId="3" xfId="0" applyFont="1" applyFill="1" applyBorder="1" applyAlignment="1">
      <alignment horizontal="center" vertical="center" wrapText="1"/>
    </xf>
    <xf numFmtId="0" fontId="39" fillId="3" borderId="2" xfId="0" applyFont="1" applyFill="1" applyBorder="1" applyAlignment="1">
      <alignment horizontal="center" vertical="center" wrapText="1"/>
    </xf>
    <xf numFmtId="0" fontId="38" fillId="3" borderId="5" xfId="0" applyFont="1" applyFill="1" applyBorder="1" applyAlignment="1">
      <alignment horizontal="center" vertical="center" wrapText="1"/>
    </xf>
    <xf numFmtId="0" fontId="38" fillId="3" borderId="6" xfId="0" applyFont="1" applyFill="1" applyBorder="1" applyAlignment="1">
      <alignment horizontal="center" vertical="center" wrapText="1"/>
    </xf>
    <xf numFmtId="0" fontId="38" fillId="3" borderId="7" xfId="0" applyFont="1" applyFill="1" applyBorder="1" applyAlignment="1">
      <alignment horizontal="center" vertical="center" wrapText="1"/>
    </xf>
    <xf numFmtId="0" fontId="10" fillId="2" borderId="0" xfId="0" applyFont="1" applyFill="1" applyAlignment="1">
      <alignment horizontal="center"/>
    </xf>
    <xf numFmtId="0" fontId="11" fillId="2" borderId="0" xfId="0" applyFont="1" applyFill="1" applyAlignment="1">
      <alignment horizontal="center"/>
    </xf>
    <xf numFmtId="0" fontId="8" fillId="3"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6" fillId="2" borderId="0" xfId="0" applyFont="1" applyFill="1" applyAlignment="1">
      <alignment horizontal="center"/>
    </xf>
    <xf numFmtId="0" fontId="37" fillId="2" borderId="0" xfId="0" applyFont="1" applyFill="1" applyAlignment="1">
      <alignment horizontal="center"/>
    </xf>
    <xf numFmtId="0" fontId="8" fillId="3" borderId="3" xfId="0" applyFont="1" applyFill="1" applyBorder="1" applyAlignment="1">
      <alignment horizontal="center" vertical="center"/>
    </xf>
    <xf numFmtId="0" fontId="8" fillId="3" borderId="2" xfId="0" applyFont="1" applyFill="1" applyBorder="1" applyAlignment="1">
      <alignment horizontal="center" vertical="center"/>
    </xf>
    <xf numFmtId="0" fontId="33" fillId="3" borderId="3" xfId="0" applyFont="1" applyFill="1" applyBorder="1" applyAlignment="1">
      <alignment horizontal="center" vertical="center" wrapText="1"/>
    </xf>
    <xf numFmtId="0" fontId="34" fillId="3" borderId="1" xfId="0" applyFont="1" applyFill="1" applyBorder="1" applyAlignment="1">
      <alignment horizontal="center" vertical="center" wrapText="1"/>
    </xf>
    <xf numFmtId="0" fontId="34" fillId="3" borderId="2" xfId="0" applyFont="1" applyFill="1" applyBorder="1" applyAlignment="1">
      <alignment horizontal="center" vertical="center" wrapText="1"/>
    </xf>
    <xf numFmtId="0" fontId="33" fillId="3" borderId="11" xfId="0" applyFont="1" applyFill="1" applyBorder="1" applyAlignment="1">
      <alignment horizontal="center"/>
    </xf>
    <xf numFmtId="0" fontId="33" fillId="3" borderId="12" xfId="0" applyFont="1" applyFill="1" applyBorder="1" applyAlignment="1">
      <alignment horizontal="center"/>
    </xf>
    <xf numFmtId="0" fontId="33" fillId="3" borderId="13" xfId="0" applyFont="1" applyFill="1" applyBorder="1" applyAlignment="1">
      <alignment horizontal="center"/>
    </xf>
    <xf numFmtId="0" fontId="3" fillId="3" borderId="1" xfId="0" applyFont="1" applyFill="1" applyBorder="1" applyAlignment="1">
      <alignment horizontal="center" vertical="center" wrapText="1"/>
    </xf>
    <xf numFmtId="0" fontId="8" fillId="3" borderId="11" xfId="0" applyFont="1" applyFill="1" applyBorder="1" applyAlignment="1">
      <alignment horizontal="center"/>
    </xf>
    <xf numFmtId="0" fontId="8" fillId="3" borderId="12" xfId="0" applyFont="1" applyFill="1" applyBorder="1" applyAlignment="1">
      <alignment horizontal="center"/>
    </xf>
    <xf numFmtId="0" fontId="8" fillId="3" borderId="13" xfId="0" applyFont="1" applyFill="1" applyBorder="1" applyAlignment="1">
      <alignment horizontal="center"/>
    </xf>
    <xf numFmtId="0" fontId="29" fillId="5" borderId="0" xfId="0" applyFont="1" applyFill="1" applyAlignment="1">
      <alignment horizontal="center"/>
    </xf>
    <xf numFmtId="0" fontId="9" fillId="2" borderId="5" xfId="0" applyFont="1" applyFill="1" applyBorder="1" applyAlignment="1">
      <alignment horizontal="center"/>
    </xf>
    <xf numFmtId="0" fontId="9" fillId="2" borderId="6" xfId="0" applyFont="1" applyFill="1" applyBorder="1" applyAlignment="1">
      <alignment horizontal="center"/>
    </xf>
    <xf numFmtId="0" fontId="8" fillId="3" borderId="5" xfId="0" applyFont="1" applyFill="1" applyBorder="1" applyAlignment="1">
      <alignment horizontal="center" wrapText="1"/>
    </xf>
    <xf numFmtId="0" fontId="3" fillId="3" borderId="7" xfId="0" applyFont="1" applyFill="1" applyBorder="1" applyAlignment="1">
      <alignment horizontal="center" wrapText="1"/>
    </xf>
    <xf numFmtId="0" fontId="3" fillId="3" borderId="6" xfId="0" applyFont="1" applyFill="1" applyBorder="1" applyAlignment="1">
      <alignment horizontal="center" wrapText="1"/>
    </xf>
    <xf numFmtId="0" fontId="8" fillId="3" borderId="5" xfId="0" applyFont="1" applyFill="1" applyBorder="1" applyAlignment="1">
      <alignment horizontal="center"/>
    </xf>
    <xf numFmtId="0" fontId="8" fillId="3" borderId="6" xfId="0" applyFont="1" applyFill="1" applyBorder="1" applyAlignment="1">
      <alignment horizontal="center"/>
    </xf>
    <xf numFmtId="0" fontId="8" fillId="3" borderId="7" xfId="0" applyFont="1" applyFill="1" applyBorder="1" applyAlignment="1">
      <alignment horizontal="center"/>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8" fillId="2" borderId="0" xfId="0" applyFont="1" applyFill="1" applyAlignment="1">
      <alignment horizontal="center"/>
    </xf>
    <xf numFmtId="0" fontId="13" fillId="2" borderId="0" xfId="0" applyFont="1" applyFill="1" applyAlignment="1">
      <alignment horizontal="center"/>
    </xf>
    <xf numFmtId="0" fontId="19" fillId="3" borderId="3"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26" fillId="3" borderId="5" xfId="0" applyFont="1" applyFill="1" applyBorder="1" applyAlignment="1">
      <alignment horizontal="center" vertical="center"/>
    </xf>
    <xf numFmtId="0" fontId="26" fillId="3" borderId="6" xfId="0" applyFont="1" applyFill="1" applyBorder="1" applyAlignment="1">
      <alignment horizontal="center" vertical="center"/>
    </xf>
    <xf numFmtId="0" fontId="26" fillId="3" borderId="3" xfId="0" applyFont="1" applyFill="1" applyBorder="1" applyAlignment="1">
      <alignment horizontal="center" vertical="center" wrapText="1"/>
    </xf>
    <xf numFmtId="0" fontId="27" fillId="3" borderId="2" xfId="0" applyFont="1" applyFill="1" applyBorder="1" applyAlignment="1">
      <alignment horizontal="center" vertical="center" wrapText="1"/>
    </xf>
  </cellXfs>
  <cellStyles count="6">
    <cellStyle name="Comma" xfId="1" builtinId="3"/>
    <cellStyle name="Currency" xfId="2" builtinId="4"/>
    <cellStyle name="Hyperlink" xfId="5" builtinId="8"/>
    <cellStyle name="Normal" xfId="0" builtinId="0"/>
    <cellStyle name="Normal 2" xfId="4" xr:uid="{00000000-0005-0000-0000-000004000000}"/>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AB3F"/>
      <rgbColor rgb="00FFFFFF"/>
      <rgbColor rgb="00035795"/>
      <rgbColor rgb="00FFFFFF"/>
      <rgbColor rgb="004D4018"/>
      <rgbColor rgb="00FFFFFF"/>
      <rgbColor rgb="00E5F4FF"/>
      <rgbColor rgb="00FFFFFF"/>
      <rgbColor rgb="00CCAB3F"/>
      <rgbColor rgb="00806B28"/>
      <rgbColor rgb="00FFE799"/>
      <rgbColor rgb="0099802F"/>
      <rgbColor rgb="00B2DFFF"/>
      <rgbColor rgb="00665620"/>
      <rgbColor rgb="00FFFFFF"/>
      <rgbColor rgb="001A1508"/>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FFFFFF"/>
      <rgbColor rgb="00FFFFFF"/>
      <rgbColor rgb="00FFFFFF"/>
      <rgbColor rgb="00FFFFFF"/>
      <rgbColor rgb="00FFFFFF"/>
      <rgbColor rgb="00FFFFFF"/>
      <rgbColor rgb="00FFFFFF"/>
      <rgbColor rgb="00FFFFFF"/>
      <rgbColor rgb="0099D5FF"/>
      <rgbColor rgb="0080CAFF"/>
      <rgbColor rgb="003083BF"/>
      <rgbColor rgb="00FFFFFF"/>
      <rgbColor rgb="000471C5"/>
      <rgbColor rgb="00B39637"/>
      <rgbColor rgb="00332B10"/>
      <rgbColor rgb="00CCEAFF"/>
      <rgbColor rgb="00FFE180"/>
      <rgbColor rgb="005CACE5"/>
      <rgbColor rgb="00FFD64F"/>
      <rgbColor rgb="00F2CB4B"/>
      <rgbColor rgb="00E5C147"/>
      <rgbColor rgb="00FFFFFF"/>
      <rgbColor rgb="00FFEDB2"/>
      <rgbColor rgb="00FFF3CC"/>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onnections" Target="connection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microsoft.com/office/2017/10/relationships/person" Target="persons/perso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981075</xdr:colOff>
      <xdr:row>0</xdr:row>
      <xdr:rowOff>123825</xdr:rowOff>
    </xdr:from>
    <xdr:to>
      <xdr:col>2</xdr:col>
      <xdr:colOff>1733550</xdr:colOff>
      <xdr:row>5</xdr:row>
      <xdr:rowOff>152400</xdr:rowOff>
    </xdr:to>
    <xdr:pic>
      <xdr:nvPicPr>
        <xdr:cNvPr id="5" name="Picture 4" descr="C:\Users\lnoyola\Desktop\Atlántida\2019\LOGOS\Nuevo logo\Logo Atlántida Vida-01.png">
          <a:extLst>
            <a:ext uri="{FF2B5EF4-FFF2-40B4-BE49-F238E27FC236}">
              <a16:creationId xmlns:a16="http://schemas.microsoft.com/office/drawing/2014/main" id="{00000000-0008-0000-0000-000005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780" b="22561"/>
        <a:stretch/>
      </xdr:blipFill>
      <xdr:spPr bwMode="auto">
        <a:xfrm>
          <a:off x="1219200" y="123825"/>
          <a:ext cx="2343150" cy="83820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504825</xdr:colOff>
      <xdr:row>3</xdr:row>
      <xdr:rowOff>19050</xdr:rowOff>
    </xdr:from>
    <xdr:to>
      <xdr:col>0</xdr:col>
      <xdr:colOff>1543050</xdr:colOff>
      <xdr:row>6</xdr:row>
      <xdr:rowOff>123825</xdr:rowOff>
    </xdr:to>
    <xdr:pic>
      <xdr:nvPicPr>
        <xdr:cNvPr id="2" name="0 Imagen">
          <a:extLst>
            <a:ext uri="{FF2B5EF4-FFF2-40B4-BE49-F238E27FC236}">
              <a16:creationId xmlns:a16="http://schemas.microsoft.com/office/drawing/2014/main" id="{D18F706C-3D1C-4AAF-8340-FB8C4242735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4825" y="571500"/>
          <a:ext cx="10382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704850</xdr:colOff>
      <xdr:row>35</xdr:row>
      <xdr:rowOff>19050</xdr:rowOff>
    </xdr:from>
    <xdr:to>
      <xdr:col>11</xdr:col>
      <xdr:colOff>114300</xdr:colOff>
      <xdr:row>36</xdr:row>
      <xdr:rowOff>19050</xdr:rowOff>
    </xdr:to>
    <xdr:sp macro="" textlink="">
      <xdr:nvSpPr>
        <xdr:cNvPr id="3" name="Rectángulo: esquinas redondeadas 2">
          <a:extLst>
            <a:ext uri="{FF2B5EF4-FFF2-40B4-BE49-F238E27FC236}">
              <a16:creationId xmlns:a16="http://schemas.microsoft.com/office/drawing/2014/main" id="{BFB911A8-DE26-410B-823A-CDA5CFB89033}"/>
            </a:ext>
          </a:extLst>
        </xdr:cNvPr>
        <xdr:cNvSpPr/>
      </xdr:nvSpPr>
      <xdr:spPr>
        <a:xfrm>
          <a:off x="11487150" y="7124700"/>
          <a:ext cx="1304925" cy="1905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SV"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666750</xdr:colOff>
      <xdr:row>3</xdr:row>
      <xdr:rowOff>28575</xdr:rowOff>
    </xdr:from>
    <xdr:to>
      <xdr:col>0</xdr:col>
      <xdr:colOff>1704975</xdr:colOff>
      <xdr:row>6</xdr:row>
      <xdr:rowOff>133350</xdr:rowOff>
    </xdr:to>
    <xdr:pic>
      <xdr:nvPicPr>
        <xdr:cNvPr id="2" name="0 Imagen">
          <a:extLst>
            <a:ext uri="{FF2B5EF4-FFF2-40B4-BE49-F238E27FC236}">
              <a16:creationId xmlns:a16="http://schemas.microsoft.com/office/drawing/2014/main" id="{B296EA44-3198-494D-AFAA-3A4B16223F7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0" y="581025"/>
          <a:ext cx="10382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704850</xdr:colOff>
      <xdr:row>35</xdr:row>
      <xdr:rowOff>9525</xdr:rowOff>
    </xdr:from>
    <xdr:to>
      <xdr:col>11</xdr:col>
      <xdr:colOff>114300</xdr:colOff>
      <xdr:row>36</xdr:row>
      <xdr:rowOff>9525</xdr:rowOff>
    </xdr:to>
    <xdr:sp macro="" textlink="">
      <xdr:nvSpPr>
        <xdr:cNvPr id="3" name="Rectángulo: esquinas redondeadas 2">
          <a:extLst>
            <a:ext uri="{FF2B5EF4-FFF2-40B4-BE49-F238E27FC236}">
              <a16:creationId xmlns:a16="http://schemas.microsoft.com/office/drawing/2014/main" id="{2EFE326B-32D7-40F5-A703-518A6D52277B}"/>
            </a:ext>
          </a:extLst>
        </xdr:cNvPr>
        <xdr:cNvSpPr/>
      </xdr:nvSpPr>
      <xdr:spPr>
        <a:xfrm>
          <a:off x="11487150" y="7115175"/>
          <a:ext cx="1304925" cy="1905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SV"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561975</xdr:colOff>
      <xdr:row>1</xdr:row>
      <xdr:rowOff>28575</xdr:rowOff>
    </xdr:from>
    <xdr:to>
      <xdr:col>3</xdr:col>
      <xdr:colOff>219075</xdr:colOff>
      <xdr:row>5</xdr:row>
      <xdr:rowOff>43985</xdr:rowOff>
    </xdr:to>
    <xdr:pic>
      <xdr:nvPicPr>
        <xdr:cNvPr id="4" name="Picture 3" descr="C:\Users\lnoyola\Desktop\Atlántida\2019\LOGOS\Nuevo logo\Logo Atlántida Vida-01.png">
          <a:extLst>
            <a:ext uri="{FF2B5EF4-FFF2-40B4-BE49-F238E27FC236}">
              <a16:creationId xmlns:a16="http://schemas.microsoft.com/office/drawing/2014/main" id="{00000000-0008-0000-0100-000004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780" b="22561"/>
        <a:stretch/>
      </xdr:blipFill>
      <xdr:spPr bwMode="auto">
        <a:xfrm>
          <a:off x="1828800" y="190500"/>
          <a:ext cx="1933575" cy="69168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142875</xdr:colOff>
      <xdr:row>0</xdr:row>
      <xdr:rowOff>0</xdr:rowOff>
    </xdr:from>
    <xdr:to>
      <xdr:col>2</xdr:col>
      <xdr:colOff>998008</xdr:colOff>
      <xdr:row>4</xdr:row>
      <xdr:rowOff>5885</xdr:rowOff>
    </xdr:to>
    <xdr:pic>
      <xdr:nvPicPr>
        <xdr:cNvPr id="3" name="Picture 2" descr="C:\Users\lnoyola\Desktop\Atlántida\2019\LOGOS\Nuevo logo\Logo Atlántida Vida-01.png">
          <a:extLst>
            <a:ext uri="{FF2B5EF4-FFF2-40B4-BE49-F238E27FC236}">
              <a16:creationId xmlns:a16="http://schemas.microsoft.com/office/drawing/2014/main" id="{00000000-0008-0000-02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780" b="22561"/>
        <a:stretch/>
      </xdr:blipFill>
      <xdr:spPr bwMode="auto">
        <a:xfrm>
          <a:off x="142875" y="0"/>
          <a:ext cx="1931458" cy="682160"/>
        </a:xfrm>
        <a:prstGeom prst="rect">
          <a:avLst/>
        </a:prstGeom>
        <a:noFill/>
        <a:ln>
          <a:noFill/>
        </a:ln>
        <a:extLst>
          <a:ext uri="{53640926-AAD7-44D8-BBD7-CCE9431645EC}">
            <a14:shadowObscured xmlns:a14="http://schemas.microsoft.com/office/drawing/2010/main"/>
          </a:ext>
        </a:extLst>
      </xdr:spPr>
    </xdr:pic>
    <xdr:clientData/>
  </xdr:twoCellAnchor>
  <xdr:twoCellAnchor>
    <xdr:from>
      <xdr:col>2</xdr:col>
      <xdr:colOff>457296</xdr:colOff>
      <xdr:row>21</xdr:row>
      <xdr:rowOff>20259</xdr:rowOff>
    </xdr:from>
    <xdr:to>
      <xdr:col>2</xdr:col>
      <xdr:colOff>593271</xdr:colOff>
      <xdr:row>21</xdr:row>
      <xdr:rowOff>148772</xdr:rowOff>
    </xdr:to>
    <xdr:sp macro="" textlink="">
      <xdr:nvSpPr>
        <xdr:cNvPr id="4" name="Rectangle 3">
          <a:extLst>
            <a:ext uri="{FF2B5EF4-FFF2-40B4-BE49-F238E27FC236}">
              <a16:creationId xmlns:a16="http://schemas.microsoft.com/office/drawing/2014/main" id="{00000000-0008-0000-0200-000004000000}"/>
            </a:ext>
          </a:extLst>
        </xdr:cNvPr>
        <xdr:cNvSpPr/>
      </xdr:nvSpPr>
      <xdr:spPr>
        <a:xfrm>
          <a:off x="1533621" y="4116009"/>
          <a:ext cx="135975" cy="128513"/>
        </a:xfrm>
        <a:prstGeom prst="rect">
          <a:avLst/>
        </a:prstGeom>
        <a:noFill/>
        <a:ln w="12700">
          <a:solidFill>
            <a:schemeClr val="tx1"/>
          </a:solidFill>
        </a:ln>
        <a:effectLst>
          <a:innerShdw blurRad="63500" dist="50800" dir="27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SV" sz="1100"/>
        </a:p>
      </xdr:txBody>
    </xdr:sp>
    <xdr:clientData/>
  </xdr:twoCellAnchor>
  <xdr:twoCellAnchor>
    <xdr:from>
      <xdr:col>5</xdr:col>
      <xdr:colOff>194680</xdr:colOff>
      <xdr:row>21</xdr:row>
      <xdr:rowOff>20259</xdr:rowOff>
    </xdr:from>
    <xdr:to>
      <xdr:col>5</xdr:col>
      <xdr:colOff>330655</xdr:colOff>
      <xdr:row>21</xdr:row>
      <xdr:rowOff>148772</xdr:rowOff>
    </xdr:to>
    <xdr:sp macro="" textlink="">
      <xdr:nvSpPr>
        <xdr:cNvPr id="5" name="Rectangle 4">
          <a:extLst>
            <a:ext uri="{FF2B5EF4-FFF2-40B4-BE49-F238E27FC236}">
              <a16:creationId xmlns:a16="http://schemas.microsoft.com/office/drawing/2014/main" id="{00000000-0008-0000-0200-000005000000}"/>
            </a:ext>
          </a:extLst>
        </xdr:cNvPr>
        <xdr:cNvSpPr/>
      </xdr:nvSpPr>
      <xdr:spPr>
        <a:xfrm>
          <a:off x="3156955" y="4116009"/>
          <a:ext cx="135975" cy="128513"/>
        </a:xfrm>
        <a:prstGeom prst="rect">
          <a:avLst/>
        </a:prstGeom>
        <a:noFill/>
        <a:ln w="12700">
          <a:solidFill>
            <a:schemeClr val="tx1"/>
          </a:solidFill>
        </a:ln>
        <a:effectLst>
          <a:innerShdw blurRad="63500" dist="50800" dir="27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SV" sz="1100"/>
        </a:p>
      </xdr:txBody>
    </xdr:sp>
    <xdr:clientData/>
  </xdr:twoCellAnchor>
  <xdr:twoCellAnchor>
    <xdr:from>
      <xdr:col>9</xdr:col>
      <xdr:colOff>59969</xdr:colOff>
      <xdr:row>21</xdr:row>
      <xdr:rowOff>20259</xdr:rowOff>
    </xdr:from>
    <xdr:to>
      <xdr:col>9</xdr:col>
      <xdr:colOff>195944</xdr:colOff>
      <xdr:row>21</xdr:row>
      <xdr:rowOff>148772</xdr:rowOff>
    </xdr:to>
    <xdr:sp macro="" textlink="">
      <xdr:nvSpPr>
        <xdr:cNvPr id="6" name="Rectangle 5">
          <a:extLst>
            <a:ext uri="{FF2B5EF4-FFF2-40B4-BE49-F238E27FC236}">
              <a16:creationId xmlns:a16="http://schemas.microsoft.com/office/drawing/2014/main" id="{00000000-0008-0000-0200-000006000000}"/>
            </a:ext>
          </a:extLst>
        </xdr:cNvPr>
        <xdr:cNvSpPr/>
      </xdr:nvSpPr>
      <xdr:spPr>
        <a:xfrm>
          <a:off x="4774844" y="4420809"/>
          <a:ext cx="135975" cy="128513"/>
        </a:xfrm>
        <a:prstGeom prst="rect">
          <a:avLst/>
        </a:prstGeom>
        <a:noFill/>
        <a:ln w="12700">
          <a:solidFill>
            <a:schemeClr val="tx1"/>
          </a:solidFill>
        </a:ln>
        <a:effectLst>
          <a:innerShdw blurRad="63500" dist="50800" dir="27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SV" sz="1100"/>
        </a:p>
      </xdr:txBody>
    </xdr:sp>
    <xdr:clientData/>
  </xdr:twoCellAnchor>
  <xdr:twoCellAnchor>
    <xdr:from>
      <xdr:col>12</xdr:col>
      <xdr:colOff>76297</xdr:colOff>
      <xdr:row>21</xdr:row>
      <xdr:rowOff>20259</xdr:rowOff>
    </xdr:from>
    <xdr:to>
      <xdr:col>12</xdr:col>
      <xdr:colOff>212272</xdr:colOff>
      <xdr:row>21</xdr:row>
      <xdr:rowOff>148772</xdr:rowOff>
    </xdr:to>
    <xdr:sp macro="" textlink="">
      <xdr:nvSpPr>
        <xdr:cNvPr id="7" name="Rectangle 6">
          <a:extLst>
            <a:ext uri="{FF2B5EF4-FFF2-40B4-BE49-F238E27FC236}">
              <a16:creationId xmlns:a16="http://schemas.microsoft.com/office/drawing/2014/main" id="{00000000-0008-0000-0200-000007000000}"/>
            </a:ext>
          </a:extLst>
        </xdr:cNvPr>
        <xdr:cNvSpPr/>
      </xdr:nvSpPr>
      <xdr:spPr>
        <a:xfrm>
          <a:off x="6305647" y="4420809"/>
          <a:ext cx="135975" cy="128513"/>
        </a:xfrm>
        <a:prstGeom prst="rect">
          <a:avLst/>
        </a:prstGeom>
        <a:noFill/>
        <a:ln w="12700">
          <a:solidFill>
            <a:schemeClr val="tx1"/>
          </a:solidFill>
        </a:ln>
        <a:effectLst>
          <a:innerShdw blurRad="63500" dist="50800" dir="27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SV"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752475</xdr:colOff>
      <xdr:row>33</xdr:row>
      <xdr:rowOff>0</xdr:rowOff>
    </xdr:from>
    <xdr:to>
      <xdr:col>16</xdr:col>
      <xdr:colOff>152400</xdr:colOff>
      <xdr:row>34</xdr:row>
      <xdr:rowOff>28575</xdr:rowOff>
    </xdr:to>
    <xdr:sp macro="" textlink="">
      <xdr:nvSpPr>
        <xdr:cNvPr id="2" name="Rectángulo: esquinas redondeadas 1">
          <a:extLst>
            <a:ext uri="{FF2B5EF4-FFF2-40B4-BE49-F238E27FC236}">
              <a16:creationId xmlns:a16="http://schemas.microsoft.com/office/drawing/2014/main" id="{EE2433F2-B6E6-45C9-B181-C2ED27FC3E8F}"/>
            </a:ext>
          </a:extLst>
        </xdr:cNvPr>
        <xdr:cNvSpPr/>
      </xdr:nvSpPr>
      <xdr:spPr>
        <a:xfrm>
          <a:off x="13535025" y="6915150"/>
          <a:ext cx="3124200" cy="219075"/>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SV" sz="1100"/>
        </a:p>
      </xdr:txBody>
    </xdr:sp>
    <xdr:clientData/>
  </xdr:twoCellAnchor>
  <xdr:twoCellAnchor>
    <xdr:from>
      <xdr:col>0</xdr:col>
      <xdr:colOff>0</xdr:colOff>
      <xdr:row>33</xdr:row>
      <xdr:rowOff>0</xdr:rowOff>
    </xdr:from>
    <xdr:to>
      <xdr:col>0</xdr:col>
      <xdr:colOff>2667000</xdr:colOff>
      <xdr:row>34</xdr:row>
      <xdr:rowOff>38100</xdr:rowOff>
    </xdr:to>
    <xdr:sp macro="" textlink="">
      <xdr:nvSpPr>
        <xdr:cNvPr id="3" name="Rectángulo: esquinas redondeadas 2">
          <a:extLst>
            <a:ext uri="{FF2B5EF4-FFF2-40B4-BE49-F238E27FC236}">
              <a16:creationId xmlns:a16="http://schemas.microsoft.com/office/drawing/2014/main" id="{854DE2CE-F668-4455-B68D-682FB3DFCDFE}"/>
            </a:ext>
          </a:extLst>
        </xdr:cNvPr>
        <xdr:cNvSpPr/>
      </xdr:nvSpPr>
      <xdr:spPr>
        <a:xfrm>
          <a:off x="0" y="6915150"/>
          <a:ext cx="2667000" cy="2286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SV"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1057274</xdr:colOff>
      <xdr:row>33</xdr:row>
      <xdr:rowOff>0</xdr:rowOff>
    </xdr:from>
    <xdr:to>
      <xdr:col>16</xdr:col>
      <xdr:colOff>28574</xdr:colOff>
      <xdr:row>34</xdr:row>
      <xdr:rowOff>47625</xdr:rowOff>
    </xdr:to>
    <xdr:sp macro="" textlink="">
      <xdr:nvSpPr>
        <xdr:cNvPr id="2" name="Rectángulo: esquinas redondeadas 1">
          <a:extLst>
            <a:ext uri="{FF2B5EF4-FFF2-40B4-BE49-F238E27FC236}">
              <a16:creationId xmlns:a16="http://schemas.microsoft.com/office/drawing/2014/main" id="{F75D4CCE-45E0-48D1-8A06-405774560193}"/>
            </a:ext>
          </a:extLst>
        </xdr:cNvPr>
        <xdr:cNvSpPr/>
      </xdr:nvSpPr>
      <xdr:spPr>
        <a:xfrm>
          <a:off x="15897224" y="6915150"/>
          <a:ext cx="3343275" cy="238125"/>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SV" sz="1100"/>
        </a:p>
      </xdr:txBody>
    </xdr:sp>
    <xdr:clientData/>
  </xdr:twoCellAnchor>
  <xdr:twoCellAnchor>
    <xdr:from>
      <xdr:col>0</xdr:col>
      <xdr:colOff>0</xdr:colOff>
      <xdr:row>33</xdr:row>
      <xdr:rowOff>0</xdr:rowOff>
    </xdr:from>
    <xdr:to>
      <xdr:col>1</xdr:col>
      <xdr:colOff>9525</xdr:colOff>
      <xdr:row>34</xdr:row>
      <xdr:rowOff>9525</xdr:rowOff>
    </xdr:to>
    <xdr:sp macro="" textlink="">
      <xdr:nvSpPr>
        <xdr:cNvPr id="3" name="Rectángulo: esquinas redondeadas 2">
          <a:extLst>
            <a:ext uri="{FF2B5EF4-FFF2-40B4-BE49-F238E27FC236}">
              <a16:creationId xmlns:a16="http://schemas.microsoft.com/office/drawing/2014/main" id="{C5DD490D-DF01-40EB-9AE4-594B9949F0F6}"/>
            </a:ext>
          </a:extLst>
        </xdr:cNvPr>
        <xdr:cNvSpPr/>
      </xdr:nvSpPr>
      <xdr:spPr>
        <a:xfrm>
          <a:off x="0" y="6915150"/>
          <a:ext cx="3028950" cy="200025"/>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SV"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790575</xdr:colOff>
      <xdr:row>33</xdr:row>
      <xdr:rowOff>19050</xdr:rowOff>
    </xdr:from>
    <xdr:to>
      <xdr:col>16</xdr:col>
      <xdr:colOff>161925</xdr:colOff>
      <xdr:row>34</xdr:row>
      <xdr:rowOff>28575</xdr:rowOff>
    </xdr:to>
    <xdr:sp macro="" textlink="">
      <xdr:nvSpPr>
        <xdr:cNvPr id="2" name="Rectángulo: esquinas redondeadas 1">
          <a:extLst>
            <a:ext uri="{FF2B5EF4-FFF2-40B4-BE49-F238E27FC236}">
              <a16:creationId xmlns:a16="http://schemas.microsoft.com/office/drawing/2014/main" id="{11E19896-F412-4195-A3D4-7A885D98B49B}"/>
            </a:ext>
          </a:extLst>
        </xdr:cNvPr>
        <xdr:cNvSpPr/>
      </xdr:nvSpPr>
      <xdr:spPr>
        <a:xfrm>
          <a:off x="13868400" y="6934200"/>
          <a:ext cx="3028950" cy="200025"/>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SV" sz="1100"/>
        </a:p>
      </xdr:txBody>
    </xdr:sp>
    <xdr:clientData/>
  </xdr:twoCellAnchor>
  <xdr:twoCellAnchor>
    <xdr:from>
      <xdr:col>0</xdr:col>
      <xdr:colOff>0</xdr:colOff>
      <xdr:row>32</xdr:row>
      <xdr:rowOff>190499</xdr:rowOff>
    </xdr:from>
    <xdr:to>
      <xdr:col>1</xdr:col>
      <xdr:colOff>66675</xdr:colOff>
      <xdr:row>34</xdr:row>
      <xdr:rowOff>47624</xdr:rowOff>
    </xdr:to>
    <xdr:sp macro="" textlink="">
      <xdr:nvSpPr>
        <xdr:cNvPr id="3" name="Rectángulo: esquinas redondeadas 2">
          <a:extLst>
            <a:ext uri="{FF2B5EF4-FFF2-40B4-BE49-F238E27FC236}">
              <a16:creationId xmlns:a16="http://schemas.microsoft.com/office/drawing/2014/main" id="{A6ADCC0D-49BB-42C2-86A2-4ACACE1E31B5}"/>
            </a:ext>
          </a:extLst>
        </xdr:cNvPr>
        <xdr:cNvSpPr/>
      </xdr:nvSpPr>
      <xdr:spPr>
        <a:xfrm>
          <a:off x="0" y="6915149"/>
          <a:ext cx="3086100" cy="238125"/>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SV"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714375</xdr:colOff>
      <xdr:row>35</xdr:row>
      <xdr:rowOff>1</xdr:rowOff>
    </xdr:from>
    <xdr:to>
      <xdr:col>11</xdr:col>
      <xdr:colOff>47625</xdr:colOff>
      <xdr:row>36</xdr:row>
      <xdr:rowOff>28576</xdr:rowOff>
    </xdr:to>
    <xdr:sp macro="" textlink="">
      <xdr:nvSpPr>
        <xdr:cNvPr id="2" name="Rectángulo: esquinas redondeadas 1">
          <a:extLst>
            <a:ext uri="{FF2B5EF4-FFF2-40B4-BE49-F238E27FC236}">
              <a16:creationId xmlns:a16="http://schemas.microsoft.com/office/drawing/2014/main" id="{3E330489-737E-4E61-A371-986889935B15}"/>
            </a:ext>
          </a:extLst>
        </xdr:cNvPr>
        <xdr:cNvSpPr/>
      </xdr:nvSpPr>
      <xdr:spPr>
        <a:xfrm>
          <a:off x="11496675" y="6562726"/>
          <a:ext cx="1228725" cy="1905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SV" sz="1100"/>
        </a:p>
      </xdr:txBody>
    </xdr:sp>
    <xdr:clientData/>
  </xdr:twoCellAnchor>
  <xdr:twoCellAnchor editAs="oneCell">
    <xdr:from>
      <xdr:col>0</xdr:col>
      <xdr:colOff>438150</xdr:colOff>
      <xdr:row>3</xdr:row>
      <xdr:rowOff>38100</xdr:rowOff>
    </xdr:from>
    <xdr:to>
      <xdr:col>0</xdr:col>
      <xdr:colOff>1476375</xdr:colOff>
      <xdr:row>6</xdr:row>
      <xdr:rowOff>142875</xdr:rowOff>
    </xdr:to>
    <xdr:pic>
      <xdr:nvPicPr>
        <xdr:cNvPr id="3" name="0 Imagen">
          <a:extLst>
            <a:ext uri="{FF2B5EF4-FFF2-40B4-BE49-F238E27FC236}">
              <a16:creationId xmlns:a16="http://schemas.microsoft.com/office/drawing/2014/main" id="{FE22F4AB-5927-4A7D-9839-19133890365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590550"/>
          <a:ext cx="10382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609599</xdr:colOff>
      <xdr:row>3</xdr:row>
      <xdr:rowOff>228600</xdr:rowOff>
    </xdr:from>
    <xdr:to>
      <xdr:col>0</xdr:col>
      <xdr:colOff>1647824</xdr:colOff>
      <xdr:row>7</xdr:row>
      <xdr:rowOff>104775</xdr:rowOff>
    </xdr:to>
    <xdr:pic>
      <xdr:nvPicPr>
        <xdr:cNvPr id="2" name="0 Imagen">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599" y="781050"/>
          <a:ext cx="10382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35</xdr:row>
      <xdr:rowOff>0</xdr:rowOff>
    </xdr:from>
    <xdr:to>
      <xdr:col>11</xdr:col>
      <xdr:colOff>38100</xdr:colOff>
      <xdr:row>36</xdr:row>
      <xdr:rowOff>28575</xdr:rowOff>
    </xdr:to>
    <xdr:sp macro="" textlink="">
      <xdr:nvSpPr>
        <xdr:cNvPr id="3" name="Rectángulo: esquinas redondeadas 2">
          <a:extLst>
            <a:ext uri="{FF2B5EF4-FFF2-40B4-BE49-F238E27FC236}">
              <a16:creationId xmlns:a16="http://schemas.microsoft.com/office/drawing/2014/main" id="{026D455D-9B5F-455D-9C05-0F87075583F7}"/>
            </a:ext>
          </a:extLst>
        </xdr:cNvPr>
        <xdr:cNvSpPr/>
      </xdr:nvSpPr>
      <xdr:spPr>
        <a:xfrm>
          <a:off x="11963400" y="6562725"/>
          <a:ext cx="1304925" cy="1905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SV" sz="1100"/>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381000</xdr:colOff>
      <xdr:row>3</xdr:row>
      <xdr:rowOff>152400</xdr:rowOff>
    </xdr:from>
    <xdr:to>
      <xdr:col>0</xdr:col>
      <xdr:colOff>1419225</xdr:colOff>
      <xdr:row>7</xdr:row>
      <xdr:rowOff>28575</xdr:rowOff>
    </xdr:to>
    <xdr:pic>
      <xdr:nvPicPr>
        <xdr:cNvPr id="2" name="0 Imagen">
          <a:extLst>
            <a:ext uri="{FF2B5EF4-FFF2-40B4-BE49-F238E27FC236}">
              <a16:creationId xmlns:a16="http://schemas.microsoft.com/office/drawing/2014/main" id="{A6DC9BE6-5E07-4948-A8D3-F1039367E6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704850"/>
          <a:ext cx="10382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704850</xdr:colOff>
      <xdr:row>35</xdr:row>
      <xdr:rowOff>28575</xdr:rowOff>
    </xdr:from>
    <xdr:to>
      <xdr:col>11</xdr:col>
      <xdr:colOff>114300</xdr:colOff>
      <xdr:row>36</xdr:row>
      <xdr:rowOff>28575</xdr:rowOff>
    </xdr:to>
    <xdr:sp macro="" textlink="">
      <xdr:nvSpPr>
        <xdr:cNvPr id="3" name="Rectángulo: esquinas redondeadas 2">
          <a:extLst>
            <a:ext uri="{FF2B5EF4-FFF2-40B4-BE49-F238E27FC236}">
              <a16:creationId xmlns:a16="http://schemas.microsoft.com/office/drawing/2014/main" id="{821BF81C-9465-4B74-8B86-F02E173F8E08}"/>
            </a:ext>
          </a:extLst>
        </xdr:cNvPr>
        <xdr:cNvSpPr/>
      </xdr:nvSpPr>
      <xdr:spPr>
        <a:xfrm>
          <a:off x="11487150" y="7134225"/>
          <a:ext cx="1304925" cy="1905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SV"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BackUp%20dell%20anterior\Mis%20documentos%20C\ACSER1\ATLANTIDA%20-%20ASEGURADORA\NOTAS%20T&#201;CNICAS\Seguro%20Individual%20de%20Accidentes%20Personales\CALCULO%20DE%20PRIMAS%20SEGURO%20INDIVIDUAL%20DE%20ACC%20PERSONA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sheetName val="EJEMPLO CÁLCULO PRIMAS"/>
      <sheetName val="SINTESIS"/>
      <sheetName val="SA2013"/>
      <sheetName val="SA2014"/>
      <sheetName val="SA2015"/>
      <sheetName val="PYS2013"/>
      <sheetName val="PYS2014"/>
      <sheetName val="PYS2015"/>
      <sheetName val="SINTESIS PREVISIONAL"/>
      <sheetName val="PV2013"/>
      <sheetName val="PV2014"/>
      <sheetName val="PV2015"/>
      <sheetName val="Hoja18"/>
    </sheetNames>
    <sheetDataSet>
      <sheetData sheetId="0">
        <row r="10">
          <cell r="C10">
            <v>0</v>
          </cell>
          <cell r="D10">
            <v>10000000</v>
          </cell>
          <cell r="E10">
            <v>4.1799999999999997E-3</v>
          </cell>
          <cell r="F10">
            <v>3.1349999999999998E-3</v>
          </cell>
          <cell r="G10">
            <v>0</v>
          </cell>
          <cell r="H10">
            <v>3.1349999999999998E-3</v>
          </cell>
          <cell r="I10">
            <v>31349.999999999996</v>
          </cell>
          <cell r="J10">
            <v>10000000</v>
          </cell>
          <cell r="K10">
            <v>299043463.97565204</v>
          </cell>
          <cell r="L10">
            <v>30436.893203883494</v>
          </cell>
          <cell r="M10">
            <v>1288969.2823995403</v>
          </cell>
        </row>
        <row r="11">
          <cell r="C11">
            <v>1</v>
          </cell>
          <cell r="D11">
            <v>9968650</v>
          </cell>
          <cell r="E11">
            <v>1.07E-3</v>
          </cell>
          <cell r="F11">
            <v>8.0250000000000004E-4</v>
          </cell>
          <cell r="G11">
            <v>0</v>
          </cell>
          <cell r="H11">
            <v>8.0250000000000004E-4</v>
          </cell>
          <cell r="I11">
            <v>7999.841625</v>
          </cell>
          <cell r="J11">
            <v>9678300.9708737861</v>
          </cell>
          <cell r="K11">
            <v>289043463.97565204</v>
          </cell>
          <cell r="L11">
            <v>7540.617989442926</v>
          </cell>
          <cell r="M11">
            <v>1258532.3891956566</v>
          </cell>
        </row>
        <row r="12">
          <cell r="C12">
            <v>2</v>
          </cell>
          <cell r="D12">
            <v>9960650.1583750006</v>
          </cell>
          <cell r="E12">
            <v>9.8999999999999999E-4</v>
          </cell>
          <cell r="F12">
            <v>7.425E-4</v>
          </cell>
          <cell r="G12">
            <v>0</v>
          </cell>
          <cell r="H12">
            <v>7.425E-4</v>
          </cell>
          <cell r="I12">
            <v>7395.7827425934383</v>
          </cell>
          <cell r="J12">
            <v>9388868.091596758</v>
          </cell>
          <cell r="K12">
            <v>279365163.00477827</v>
          </cell>
          <cell r="L12">
            <v>6768.1888912724207</v>
          </cell>
          <cell r="M12">
            <v>1250991.7712062136</v>
          </cell>
        </row>
        <row r="13">
          <cell r="C13">
            <v>3</v>
          </cell>
          <cell r="D13">
            <v>9953254.3756324071</v>
          </cell>
          <cell r="E13">
            <v>9.7999999999999997E-4</v>
          </cell>
          <cell r="F13">
            <v>7.3499999999999998E-4</v>
          </cell>
          <cell r="G13">
            <v>0</v>
          </cell>
          <cell r="H13">
            <v>7.3499999999999998E-4</v>
          </cell>
          <cell r="I13">
            <v>7315.6419660898191</v>
          </cell>
          <cell r="J13">
            <v>9108637.725280337</v>
          </cell>
          <cell r="K13">
            <v>269976294.91318154</v>
          </cell>
          <cell r="L13">
            <v>6499.8531340592699</v>
          </cell>
          <cell r="M13">
            <v>1244223.5823149413</v>
          </cell>
        </row>
        <row r="14">
          <cell r="C14">
            <v>4</v>
          </cell>
          <cell r="D14">
            <v>9945938.7336663175</v>
          </cell>
          <cell r="E14">
            <v>9.5E-4</v>
          </cell>
          <cell r="F14">
            <v>7.1250000000000003E-4</v>
          </cell>
          <cell r="G14">
            <v>0</v>
          </cell>
          <cell r="H14">
            <v>7.1250000000000003E-4</v>
          </cell>
          <cell r="I14">
            <v>7086.4813477372518</v>
          </cell>
          <cell r="J14">
            <v>8836837.7442254908</v>
          </cell>
          <cell r="K14">
            <v>260867657.1879012</v>
          </cell>
          <cell r="L14">
            <v>6112.8610609326824</v>
          </cell>
          <cell r="M14">
            <v>1237723.729180882</v>
          </cell>
        </row>
        <row r="15">
          <cell r="C15">
            <v>5</v>
          </cell>
          <cell r="D15">
            <v>9938852.2523185797</v>
          </cell>
          <cell r="E15">
            <v>8.9999999999999998E-4</v>
          </cell>
          <cell r="F15">
            <v>6.7500000000000004E-4</v>
          </cell>
          <cell r="G15">
            <v>0</v>
          </cell>
          <cell r="H15">
            <v>6.7500000000000004E-4</v>
          </cell>
          <cell r="I15">
            <v>6708.7252703150416</v>
          </cell>
          <cell r="J15">
            <v>8573341.2595463395</v>
          </cell>
          <cell r="K15">
            <v>252030819.4436757</v>
          </cell>
          <cell r="L15">
            <v>5618.451796304641</v>
          </cell>
          <cell r="M15">
            <v>1231610.8681199495</v>
          </cell>
        </row>
        <row r="16">
          <cell r="C16">
            <v>6</v>
          </cell>
          <cell r="D16">
            <v>9932143.5270482656</v>
          </cell>
          <cell r="E16">
            <v>8.5999999999999998E-4</v>
          </cell>
          <cell r="F16">
            <v>6.4499999999999996E-4</v>
          </cell>
          <cell r="G16">
            <v>0</v>
          </cell>
          <cell r="H16">
            <v>6.4499999999999996E-4</v>
          </cell>
          <cell r="I16">
            <v>6406.2325749461306</v>
          </cell>
          <cell r="J16">
            <v>8318013.8390253857</v>
          </cell>
          <cell r="K16">
            <v>243457478.18412936</v>
          </cell>
          <cell r="L16">
            <v>5208.8533263799745</v>
          </cell>
          <cell r="M16">
            <v>1225992.4163236448</v>
          </cell>
        </row>
        <row r="17">
          <cell r="C17">
            <v>7</v>
          </cell>
          <cell r="D17">
            <v>9925737.2944733202</v>
          </cell>
          <cell r="E17">
            <v>8.0000000000000004E-4</v>
          </cell>
          <cell r="F17">
            <v>6.0000000000000006E-4</v>
          </cell>
          <cell r="G17">
            <v>0</v>
          </cell>
          <cell r="H17">
            <v>6.0000000000000006E-4</v>
          </cell>
          <cell r="I17">
            <v>5955.4423766839927</v>
          </cell>
          <cell r="J17">
            <v>8070532.7379604029</v>
          </cell>
          <cell r="K17">
            <v>235139464.34510398</v>
          </cell>
          <cell r="L17">
            <v>4701.2812065788758</v>
          </cell>
          <cell r="M17">
            <v>1220783.5629972648</v>
          </cell>
        </row>
        <row r="18">
          <cell r="C18">
            <v>8</v>
          </cell>
          <cell r="D18">
            <v>9919781.8520966358</v>
          </cell>
          <cell r="E18">
            <v>7.6000000000000004E-4</v>
          </cell>
          <cell r="F18">
            <v>5.6999999999999998E-4</v>
          </cell>
          <cell r="G18">
            <v>0</v>
          </cell>
          <cell r="H18">
            <v>5.6999999999999998E-4</v>
          </cell>
          <cell r="I18">
            <v>5654.2756556950826</v>
          </cell>
          <cell r="J18">
            <v>7830767.3964248793</v>
          </cell>
          <cell r="K18">
            <v>227068931.60714358</v>
          </cell>
          <cell r="L18">
            <v>4333.5314718079435</v>
          </cell>
          <cell r="M18">
            <v>1216082.2817906861</v>
          </cell>
        </row>
        <row r="19">
          <cell r="C19">
            <v>9</v>
          </cell>
          <cell r="D19">
            <v>9914127.5764409415</v>
          </cell>
          <cell r="E19">
            <v>7.3999999999999999E-4</v>
          </cell>
          <cell r="F19">
            <v>5.5499999999999994E-4</v>
          </cell>
          <cell r="G19">
            <v>0</v>
          </cell>
          <cell r="H19">
            <v>5.5499999999999994E-4</v>
          </cell>
          <cell r="I19">
            <v>5502.3408049247219</v>
          </cell>
          <cell r="J19">
            <v>7598353.2611737065</v>
          </cell>
          <cell r="K19">
            <v>219238164.21071875</v>
          </cell>
          <cell r="L19">
            <v>4094.2583106324337</v>
          </cell>
          <cell r="M19">
            <v>1211748.7503188781</v>
          </cell>
        </row>
        <row r="20">
          <cell r="C20">
            <v>10</v>
          </cell>
          <cell r="D20">
            <v>9908625.2356360164</v>
          </cell>
          <cell r="E20">
            <v>7.2999999999999996E-4</v>
          </cell>
          <cell r="F20">
            <v>5.4750000000000003E-4</v>
          </cell>
          <cell r="G20">
            <v>0</v>
          </cell>
          <cell r="H20">
            <v>5.4750000000000003E-4</v>
          </cell>
          <cell r="I20">
            <v>5424.9723165107189</v>
          </cell>
          <cell r="J20">
            <v>7372947.7428288879</v>
          </cell>
          <cell r="K20">
            <v>211639810.94954503</v>
          </cell>
          <cell r="L20">
            <v>3919.1154264066176</v>
          </cell>
          <cell r="M20">
            <v>1207654.4920082458</v>
          </cell>
        </row>
        <row r="21">
          <cell r="C21">
            <v>11</v>
          </cell>
          <cell r="D21">
            <v>9903200.2633195054</v>
          </cell>
          <cell r="E21">
            <v>7.6999999999999996E-4</v>
          </cell>
          <cell r="F21">
            <v>5.775E-4</v>
          </cell>
          <cell r="G21">
            <v>0</v>
          </cell>
          <cell r="H21">
            <v>5.775E-4</v>
          </cell>
          <cell r="I21">
            <v>5719.0981520670139</v>
          </cell>
          <cell r="J21">
            <v>7154282.5766404755</v>
          </cell>
          <cell r="K21">
            <v>204266863.20671612</v>
          </cell>
          <cell r="L21">
            <v>4011.2603767086157</v>
          </cell>
          <cell r="M21">
            <v>1203735.3765818393</v>
          </cell>
        </row>
        <row r="22">
          <cell r="C22">
            <v>12</v>
          </cell>
          <cell r="D22">
            <v>9897481.1651674379</v>
          </cell>
          <cell r="E22">
            <v>8.4999999999999995E-4</v>
          </cell>
          <cell r="F22">
            <v>6.3749999999999994E-4</v>
          </cell>
          <cell r="G22">
            <v>0</v>
          </cell>
          <cell r="H22">
            <v>6.3749999999999994E-4</v>
          </cell>
          <cell r="I22">
            <v>6309.6442427942411</v>
          </cell>
          <cell r="J22">
            <v>6941894.1538373446</v>
          </cell>
          <cell r="K22">
            <v>197112580.6300756</v>
          </cell>
          <cell r="L22">
            <v>4296.5607020109774</v>
          </cell>
          <cell r="M22">
            <v>1199724.1162051307</v>
          </cell>
        </row>
        <row r="23">
          <cell r="C23">
            <v>13</v>
          </cell>
          <cell r="D23">
            <v>9891171.5209246445</v>
          </cell>
          <cell r="E23">
            <v>9.8999999999999999E-4</v>
          </cell>
          <cell r="F23">
            <v>7.425E-4</v>
          </cell>
          <cell r="G23">
            <v>0</v>
          </cell>
          <cell r="H23">
            <v>7.425E-4</v>
          </cell>
          <cell r="I23">
            <v>7344.1948542865484</v>
          </cell>
          <cell r="J23">
            <v>6735406.5012759939</v>
          </cell>
          <cell r="K23">
            <v>190170686.47623828</v>
          </cell>
          <cell r="L23">
            <v>4855.3779875703158</v>
          </cell>
          <cell r="M23">
            <v>1195427.5555031197</v>
          </cell>
        </row>
        <row r="24">
          <cell r="C24">
            <v>14</v>
          </cell>
          <cell r="D24">
            <v>9883827.3260703571</v>
          </cell>
          <cell r="E24">
            <v>1.15E-3</v>
          </cell>
          <cell r="F24">
            <v>8.6249999999999999E-4</v>
          </cell>
          <cell r="G24">
            <v>0</v>
          </cell>
          <cell r="H24">
            <v>8.6249999999999999E-4</v>
          </cell>
          <cell r="I24">
            <v>8524.8010687356837</v>
          </cell>
          <cell r="J24">
            <v>6534374.2349017439</v>
          </cell>
          <cell r="K24">
            <v>183435279.97496223</v>
          </cell>
          <cell r="L24">
            <v>5471.7454151483062</v>
          </cell>
          <cell r="M24">
            <v>1190572.1775155494</v>
          </cell>
        </row>
        <row r="25">
          <cell r="C25">
            <v>15</v>
          </cell>
          <cell r="D25">
            <v>9875302.5250016209</v>
          </cell>
          <cell r="E25">
            <v>1.33E-3</v>
          </cell>
          <cell r="F25">
            <v>9.9750000000000012E-4</v>
          </cell>
          <cell r="G25">
            <v>0</v>
          </cell>
          <cell r="H25">
            <v>9.9750000000000012E-4</v>
          </cell>
          <cell r="I25">
            <v>9850.614268689118</v>
          </cell>
          <cell r="J25">
            <v>6338580.9098292636</v>
          </cell>
          <cell r="K25">
            <v>176900905.74006051</v>
          </cell>
          <cell r="L25">
            <v>6138.5771432569809</v>
          </cell>
          <cell r="M25">
            <v>1185100.432100401</v>
          </cell>
        </row>
        <row r="26">
          <cell r="C26">
            <v>16</v>
          </cell>
          <cell r="D26">
            <v>9865451.9107329324</v>
          </cell>
          <cell r="E26">
            <v>1.5100000000000001E-3</v>
          </cell>
          <cell r="F26">
            <v>1.1325E-3</v>
          </cell>
          <cell r="G26">
            <v>0</v>
          </cell>
          <cell r="H26">
            <v>1.1325E-3</v>
          </cell>
          <cell r="I26">
            <v>11172.624288905046</v>
          </cell>
          <cell r="J26">
            <v>6147823.471234668</v>
          </cell>
          <cell r="K26">
            <v>170562324.83023122</v>
          </cell>
          <cell r="L26">
            <v>6759.6214380322926</v>
          </cell>
          <cell r="M26">
            <v>1178961.854957144</v>
          </cell>
        </row>
        <row r="27">
          <cell r="C27">
            <v>17</v>
          </cell>
          <cell r="D27">
            <v>9854279.286444027</v>
          </cell>
          <cell r="E27">
            <v>1.67E-3</v>
          </cell>
          <cell r="F27">
            <v>1.2525000000000001E-3</v>
          </cell>
          <cell r="G27">
            <v>0</v>
          </cell>
          <cell r="H27">
            <v>1.2525000000000001E-3</v>
          </cell>
          <cell r="I27">
            <v>12342.484806271144</v>
          </cell>
          <cell r="J27">
            <v>5962001.0302461116</v>
          </cell>
          <cell r="K27">
            <v>164414501.35899654</v>
          </cell>
          <cell r="L27">
            <v>7249.9090197895675</v>
          </cell>
          <cell r="M27">
            <v>1172202.2335191118</v>
          </cell>
        </row>
        <row r="28">
          <cell r="C28">
            <v>18</v>
          </cell>
          <cell r="D28">
            <v>9841936.8016377557</v>
          </cell>
          <cell r="E28">
            <v>1.7799999999999999E-3</v>
          </cell>
          <cell r="F28">
            <v>1.3349999999999998E-3</v>
          </cell>
          <cell r="G28">
            <v>0</v>
          </cell>
          <cell r="H28">
            <v>1.3349999999999998E-3</v>
          </cell>
          <cell r="I28">
            <v>13138.985630186402</v>
          </cell>
          <cell r="J28">
            <v>5781100.6057822593</v>
          </cell>
          <cell r="K28">
            <v>158452500.32875046</v>
          </cell>
          <cell r="L28">
            <v>7492.9799113779764</v>
          </cell>
          <cell r="M28">
            <v>1164952.3244993221</v>
          </cell>
        </row>
        <row r="29">
          <cell r="C29">
            <v>19</v>
          </cell>
          <cell r="D29">
            <v>9828797.8160075694</v>
          </cell>
          <cell r="E29">
            <v>1.8600000000000001E-3</v>
          </cell>
          <cell r="F29">
            <v>1.395E-3</v>
          </cell>
          <cell r="G29">
            <v>0</v>
          </cell>
          <cell r="H29">
            <v>1.395E-3</v>
          </cell>
          <cell r="I29">
            <v>13711.172953330559</v>
          </cell>
          <cell r="J29">
            <v>5605226.0548286801</v>
          </cell>
          <cell r="K29">
            <v>152671399.72296822</v>
          </cell>
          <cell r="L29">
            <v>7591.5440257145719</v>
          </cell>
          <cell r="M29">
            <v>1157459.3445879442</v>
          </cell>
        </row>
        <row r="30">
          <cell r="C30">
            <v>20</v>
          </cell>
          <cell r="D30">
            <v>9815086.6430542395</v>
          </cell>
          <cell r="E30">
            <v>1.9E-3</v>
          </cell>
          <cell r="F30">
            <v>1.4250000000000001E-3</v>
          </cell>
          <cell r="G30">
            <v>0</v>
          </cell>
          <cell r="H30">
            <v>1.4250000000000001E-3</v>
          </cell>
          <cell r="I30">
            <v>13986.498466352292</v>
          </cell>
          <cell r="J30">
            <v>5434375.4994972767</v>
          </cell>
          <cell r="K30">
            <v>147066173.66813958</v>
          </cell>
          <cell r="L30">
            <v>7518.4321230908927</v>
          </cell>
          <cell r="M30">
            <v>1149867.8005622297</v>
          </cell>
        </row>
        <row r="31">
          <cell r="C31">
            <v>21</v>
          </cell>
          <cell r="D31">
            <v>9801100.1445878875</v>
          </cell>
          <cell r="E31">
            <v>1.91E-3</v>
          </cell>
          <cell r="F31">
            <v>1.4325E-3</v>
          </cell>
          <cell r="G31">
            <v>0</v>
          </cell>
          <cell r="H31">
            <v>1.4325E-3</v>
          </cell>
          <cell r="I31">
            <v>14040.075957122148</v>
          </cell>
          <cell r="J31">
            <v>5268574.28583543</v>
          </cell>
          <cell r="K31">
            <v>141631798.16864231</v>
          </cell>
          <cell r="L31">
            <v>7327.4103538439358</v>
          </cell>
          <cell r="M31">
            <v>1142349.3684391386</v>
          </cell>
        </row>
        <row r="32">
          <cell r="C32">
            <v>22</v>
          </cell>
          <cell r="D32">
            <v>9787060.0686307661</v>
          </cell>
          <cell r="E32">
            <v>1.89E-3</v>
          </cell>
          <cell r="F32">
            <v>1.4174999999999999E-3</v>
          </cell>
          <cell r="G32">
            <v>0</v>
          </cell>
          <cell r="H32">
            <v>1.4174999999999999E-3</v>
          </cell>
          <cell r="I32">
            <v>13873.15764728411</v>
          </cell>
          <cell r="J32">
            <v>5107793.2555057975</v>
          </cell>
          <cell r="K32">
            <v>136363223.88280693</v>
          </cell>
          <cell r="L32">
            <v>7029.4145045431715</v>
          </cell>
          <cell r="M32">
            <v>1135021.9580852948</v>
          </cell>
        </row>
        <row r="33">
          <cell r="C33">
            <v>23</v>
          </cell>
          <cell r="D33">
            <v>9773186.9109834824</v>
          </cell>
          <cell r="E33">
            <v>1.8600000000000001E-3</v>
          </cell>
          <cell r="F33">
            <v>1.395E-3</v>
          </cell>
          <cell r="G33">
            <v>0</v>
          </cell>
          <cell r="H33">
            <v>1.395E-3</v>
          </cell>
          <cell r="I33">
            <v>13633.595740821958</v>
          </cell>
          <cell r="J33">
            <v>4951993.1636564257</v>
          </cell>
          <cell r="K33">
            <v>131255430.62730111</v>
          </cell>
          <cell r="L33">
            <v>6706.8256925249643</v>
          </cell>
          <cell r="M33">
            <v>1127992.5435807514</v>
          </cell>
        </row>
        <row r="34">
          <cell r="C34">
            <v>24</v>
          </cell>
          <cell r="D34">
            <v>9759553.3152426612</v>
          </cell>
          <cell r="E34">
            <v>1.82E-3</v>
          </cell>
          <cell r="F34">
            <v>1.3649999999999999E-3</v>
          </cell>
          <cell r="G34">
            <v>0</v>
          </cell>
          <cell r="H34">
            <v>1.3649999999999999E-3</v>
          </cell>
          <cell r="I34">
            <v>13321.790275306232</v>
          </cell>
          <cell r="J34">
            <v>4801053.5273719653</v>
          </cell>
          <cell r="K34">
            <v>126303437.4636447</v>
          </cell>
          <cell r="L34">
            <v>6362.5612280220703</v>
          </cell>
          <cell r="M34">
            <v>1121285.7178882265</v>
          </cell>
        </row>
        <row r="35">
          <cell r="C35">
            <v>25</v>
          </cell>
          <cell r="D35">
            <v>9746231.5249673557</v>
          </cell>
          <cell r="E35">
            <v>1.7700000000000001E-3</v>
          </cell>
          <cell r="F35">
            <v>1.3275000000000001E-3</v>
          </cell>
          <cell r="G35">
            <v>0</v>
          </cell>
          <cell r="H35">
            <v>1.3275000000000001E-3</v>
          </cell>
          <cell r="I35">
            <v>12938.122349394165</v>
          </cell>
          <cell r="J35">
            <v>4654854.4556379644</v>
          </cell>
          <cell r="K35">
            <v>121502383.93627273</v>
          </cell>
          <cell r="L35">
            <v>5999.3391163683473</v>
          </cell>
          <cell r="M35">
            <v>1114923.1566602043</v>
          </cell>
        </row>
        <row r="36">
          <cell r="C36">
            <v>26</v>
          </cell>
          <cell r="D36">
            <v>9733293.4026179612</v>
          </cell>
          <cell r="E36">
            <v>1.73E-3</v>
          </cell>
          <cell r="F36">
            <v>1.2975E-3</v>
          </cell>
          <cell r="G36">
            <v>0</v>
          </cell>
          <cell r="H36">
            <v>1.2975E-3</v>
          </cell>
          <cell r="I36">
            <v>12628.948189896804</v>
          </cell>
          <cell r="J36">
            <v>4513276.8314059265</v>
          </cell>
          <cell r="K36">
            <v>116847529.48063476</v>
          </cell>
          <cell r="L36">
            <v>5685.4142609215432</v>
          </cell>
          <cell r="M36">
            <v>1108923.8175438361</v>
          </cell>
        </row>
        <row r="37">
          <cell r="C37">
            <v>27</v>
          </cell>
          <cell r="D37">
            <v>9720664.4544280637</v>
          </cell>
          <cell r="E37">
            <v>1.7099999999999999E-3</v>
          </cell>
          <cell r="F37">
            <v>1.2825E-3</v>
          </cell>
          <cell r="G37">
            <v>0</v>
          </cell>
          <cell r="H37">
            <v>1.2825E-3</v>
          </cell>
          <cell r="I37">
            <v>12466.752162803992</v>
          </cell>
          <cell r="J37">
            <v>4376136.7521525994</v>
          </cell>
          <cell r="K37">
            <v>112334252.64922886</v>
          </cell>
          <cell r="L37">
            <v>5448.9275578987472</v>
          </cell>
          <cell r="M37">
            <v>1103238.4032829145</v>
          </cell>
        </row>
        <row r="38">
          <cell r="C38">
            <v>28</v>
          </cell>
          <cell r="D38">
            <v>9708197.7022652589</v>
          </cell>
          <cell r="E38">
            <v>1.6999999999999999E-3</v>
          </cell>
          <cell r="F38">
            <v>1.2749999999999999E-3</v>
          </cell>
          <cell r="G38">
            <v>0</v>
          </cell>
          <cell r="H38">
            <v>1.2749999999999999E-3</v>
          </cell>
          <cell r="I38">
            <v>12377.952070388204</v>
          </cell>
          <cell r="J38">
            <v>4243227.5308426833</v>
          </cell>
          <cell r="K38">
            <v>107958115.89707623</v>
          </cell>
          <cell r="L38">
            <v>5252.5389338101168</v>
          </cell>
          <cell r="M38">
            <v>1097789.4757250156</v>
          </cell>
        </row>
        <row r="39">
          <cell r="C39">
            <v>29</v>
          </cell>
          <cell r="D39">
            <v>9695819.7501948699</v>
          </cell>
          <cell r="E39">
            <v>1.7099999999999999E-3</v>
          </cell>
          <cell r="F39">
            <v>1.2825E-3</v>
          </cell>
          <cell r="G39">
            <v>0</v>
          </cell>
          <cell r="H39">
            <v>1.2825E-3</v>
          </cell>
          <cell r="I39">
            <v>12434.888829624921</v>
          </cell>
          <cell r="J39">
            <v>4114385.8405251051</v>
          </cell>
          <cell r="K39">
            <v>103714888.36623357</v>
          </cell>
          <cell r="L39">
            <v>5123.0095538577161</v>
          </cell>
          <cell r="M39">
            <v>1092536.9367912055</v>
          </cell>
        </row>
        <row r="40">
          <cell r="C40">
            <v>30</v>
          </cell>
          <cell r="D40">
            <v>9683384.8613652457</v>
          </cell>
          <cell r="E40">
            <v>1.73E-3</v>
          </cell>
          <cell r="F40">
            <v>1.2975E-3</v>
          </cell>
          <cell r="G40">
            <v>0</v>
          </cell>
          <cell r="H40">
            <v>1.2975E-3</v>
          </cell>
          <cell r="I40">
            <v>12564.191857621407</v>
          </cell>
          <cell r="J40">
            <v>3989426.3501792545</v>
          </cell>
          <cell r="K40">
            <v>99600502.525708452</v>
          </cell>
          <cell r="L40">
            <v>5025.5152323860029</v>
          </cell>
          <cell r="M40">
            <v>1087413.9272373479</v>
          </cell>
        </row>
        <row r="41">
          <cell r="C41">
            <v>31</v>
          </cell>
          <cell r="D41">
            <v>9670820.6695076246</v>
          </cell>
          <cell r="E41">
            <v>1.7799999999999999E-3</v>
          </cell>
          <cell r="F41">
            <v>1.3349999999999998E-3</v>
          </cell>
          <cell r="G41">
            <v>0</v>
          </cell>
          <cell r="H41">
            <v>1.3349999999999998E-3</v>
          </cell>
          <cell r="I41">
            <v>12910.545593792676</v>
          </cell>
          <cell r="J41">
            <v>3868203.950961065</v>
          </cell>
          <cell r="K41">
            <v>95611076.175529197</v>
          </cell>
          <cell r="L41">
            <v>5013.6429849835149</v>
          </cell>
          <cell r="M41">
            <v>1082388.4120049619</v>
          </cell>
        </row>
        <row r="42">
          <cell r="C42">
            <v>32</v>
          </cell>
          <cell r="D42">
            <v>9657910.123913832</v>
          </cell>
          <cell r="E42">
            <v>1.83E-3</v>
          </cell>
          <cell r="F42">
            <v>1.3725E-3</v>
          </cell>
          <cell r="G42">
            <v>0</v>
          </cell>
          <cell r="H42">
            <v>1.3725E-3</v>
          </cell>
          <cell r="I42">
            <v>13255.481645071735</v>
          </cell>
          <cell r="J42">
            <v>3750524.1734820697</v>
          </cell>
          <cell r="K42">
            <v>91742872.224568114</v>
          </cell>
          <cell r="L42">
            <v>4997.6644933049911</v>
          </cell>
          <cell r="M42">
            <v>1077374.7690199784</v>
          </cell>
        </row>
        <row r="43">
          <cell r="C43">
            <v>33</v>
          </cell>
          <cell r="D43">
            <v>9644654.6422687601</v>
          </cell>
          <cell r="E43">
            <v>1.91E-3</v>
          </cell>
          <cell r="F43">
            <v>1.4325E-3</v>
          </cell>
          <cell r="G43">
            <v>0</v>
          </cell>
          <cell r="H43">
            <v>1.4325E-3</v>
          </cell>
          <cell r="I43">
            <v>13815.967775049998</v>
          </cell>
          <cell r="J43">
            <v>3636287.9408290926</v>
          </cell>
          <cell r="K43">
            <v>87992348.051086038</v>
          </cell>
          <cell r="L43">
            <v>5057.2645390657035</v>
          </cell>
          <cell r="M43">
            <v>1072377.1045266732</v>
          </cell>
        </row>
        <row r="44">
          <cell r="C44">
            <v>34</v>
          </cell>
          <cell r="D44">
            <v>9630838.6744937096</v>
          </cell>
          <cell r="E44">
            <v>2E-3</v>
          </cell>
          <cell r="F44">
            <v>1.5E-3</v>
          </cell>
          <cell r="G44">
            <v>0</v>
          </cell>
          <cell r="H44">
            <v>1.5E-3</v>
          </cell>
          <cell r="I44">
            <v>14446.258011740565</v>
          </cell>
          <cell r="J44">
            <v>3525319.3770425776</v>
          </cell>
          <cell r="K44">
            <v>84356060.110256925</v>
          </cell>
          <cell r="L44">
            <v>5133.9602578289969</v>
          </cell>
          <cell r="M44">
            <v>1067319.8399876077</v>
          </cell>
        </row>
        <row r="45">
          <cell r="C45">
            <v>35</v>
          </cell>
          <cell r="D45">
            <v>9616392.4164819699</v>
          </cell>
          <cell r="E45">
            <v>2.1099999999999999E-3</v>
          </cell>
          <cell r="F45">
            <v>1.5824999999999999E-3</v>
          </cell>
          <cell r="G45">
            <v>0</v>
          </cell>
          <cell r="H45">
            <v>1.5824999999999999E-3</v>
          </cell>
          <cell r="I45">
            <v>15217.940999082717</v>
          </cell>
          <cell r="J45">
            <v>3417506.2116281693</v>
          </cell>
          <cell r="K45">
            <v>80830740.733214349</v>
          </cell>
          <cell r="L45">
            <v>5250.6830872830851</v>
          </cell>
          <cell r="M45">
            <v>1062185.8797297785</v>
          </cell>
        </row>
        <row r="46">
          <cell r="C46">
            <v>36</v>
          </cell>
          <cell r="D46">
            <v>9601174.4754828867</v>
          </cell>
          <cell r="E46">
            <v>2.2399999999999998E-3</v>
          </cell>
          <cell r="F46">
            <v>1.6799999999999999E-3</v>
          </cell>
          <cell r="G46">
            <v>0</v>
          </cell>
          <cell r="H46">
            <v>1.6799999999999999E-3</v>
          </cell>
          <cell r="I46">
            <v>16129.973118811247</v>
          </cell>
          <cell r="J46">
            <v>3312716.5126682208</v>
          </cell>
          <cell r="K46">
            <v>77413234.52158618</v>
          </cell>
          <cell r="L46">
            <v>5403.265768235543</v>
          </cell>
          <cell r="M46">
            <v>1056935.1966424955</v>
          </cell>
        </row>
        <row r="47">
          <cell r="C47">
            <v>37</v>
          </cell>
          <cell r="D47">
            <v>9585044.5023640748</v>
          </cell>
          <cell r="E47">
            <v>2.3999999999999998E-3</v>
          </cell>
          <cell r="F47">
            <v>1.8E-3</v>
          </cell>
          <cell r="G47">
            <v>0</v>
          </cell>
          <cell r="H47">
            <v>1.8E-3</v>
          </cell>
          <cell r="I47">
            <v>17253.080104255336</v>
          </cell>
          <cell r="J47">
            <v>3210826.3581814929</v>
          </cell>
          <cell r="K47">
            <v>74100518.008917972</v>
          </cell>
          <cell r="L47">
            <v>5611.1528589579484</v>
          </cell>
          <cell r="M47">
            <v>1051531.9308742601</v>
          </cell>
        </row>
        <row r="48">
          <cell r="C48">
            <v>38</v>
          </cell>
          <cell r="D48">
            <v>9567791.4222598188</v>
          </cell>
          <cell r="E48">
            <v>2.5799999999999998E-3</v>
          </cell>
          <cell r="F48">
            <v>1.9349999999999999E-3</v>
          </cell>
          <cell r="G48">
            <v>0</v>
          </cell>
          <cell r="H48">
            <v>1.9349999999999999E-3</v>
          </cell>
          <cell r="I48">
            <v>18513.67640207275</v>
          </cell>
          <cell r="J48">
            <v>3111695.9910065685</v>
          </cell>
          <cell r="K48">
            <v>70889691.650736496</v>
          </cell>
          <cell r="L48">
            <v>5845.7589733958357</v>
          </cell>
          <cell r="M48">
            <v>1045920.7780153021</v>
          </cell>
        </row>
        <row r="49">
          <cell r="C49">
            <v>39</v>
          </cell>
          <cell r="D49">
            <v>9549277.7458577454</v>
          </cell>
          <cell r="E49">
            <v>2.7899999999999999E-3</v>
          </cell>
          <cell r="F49">
            <v>2.0924999999999997E-3</v>
          </cell>
          <cell r="G49">
            <v>0</v>
          </cell>
          <cell r="H49">
            <v>2.0924999999999997E-3</v>
          </cell>
          <cell r="I49">
            <v>19981.863683207328</v>
          </cell>
          <cell r="J49">
            <v>3015218.3099650205</v>
          </cell>
          <cell r="K49">
            <v>67777995.659729928</v>
          </cell>
          <cell r="L49">
            <v>6125.5770034968955</v>
          </cell>
          <cell r="M49">
            <v>1040075.0190419062</v>
          </cell>
        </row>
        <row r="50">
          <cell r="C50">
            <v>40</v>
          </cell>
          <cell r="D50">
            <v>9529295.8821745384</v>
          </cell>
          <cell r="E50">
            <v>3.0200000000000001E-3</v>
          </cell>
          <cell r="F50">
            <v>2.2650000000000001E-3</v>
          </cell>
          <cell r="G50">
            <v>0</v>
          </cell>
          <cell r="H50">
            <v>2.2650000000000001E-3</v>
          </cell>
          <cell r="I50">
            <v>21583.855173125332</v>
          </cell>
          <cell r="J50">
            <v>2921270.84043827</v>
          </cell>
          <cell r="K50">
            <v>64762777.349764913</v>
          </cell>
          <cell r="L50">
            <v>6423.9596636822171</v>
          </cell>
          <cell r="M50">
            <v>1033949.4420384095</v>
          </cell>
        </row>
        <row r="51">
          <cell r="C51">
            <v>41</v>
          </cell>
          <cell r="D51">
            <v>9507712.0270014126</v>
          </cell>
          <cell r="E51">
            <v>3.29E-3</v>
          </cell>
          <cell r="F51">
            <v>2.4675000000000001E-3</v>
          </cell>
          <cell r="G51">
            <v>0</v>
          </cell>
          <cell r="H51">
            <v>2.4675000000000001E-3</v>
          </cell>
          <cell r="I51">
            <v>23460.279426625988</v>
          </cell>
          <cell r="J51">
            <v>2829761.3223152207</v>
          </cell>
          <cell r="K51">
            <v>61841506.509326637</v>
          </cell>
          <cell r="L51">
            <v>6779.0641386532116</v>
          </cell>
          <cell r="M51">
            <v>1027525.4823747271</v>
          </cell>
        </row>
        <row r="52">
          <cell r="C52">
            <v>42</v>
          </cell>
          <cell r="D52">
            <v>9484251.7475747857</v>
          </cell>
          <cell r="E52">
            <v>3.5599999999999998E-3</v>
          </cell>
          <cell r="F52">
            <v>2.6699999999999996E-3</v>
          </cell>
          <cell r="G52">
            <v>0</v>
          </cell>
          <cell r="H52">
            <v>2.6699999999999996E-3</v>
          </cell>
          <cell r="I52">
            <v>25322.952166024676</v>
          </cell>
          <cell r="J52">
            <v>2740562.0254877745</v>
          </cell>
          <cell r="K52">
            <v>59011745.187011421</v>
          </cell>
          <cell r="L52">
            <v>7104.1753476236472</v>
          </cell>
          <cell r="M52">
            <v>1020746.4182360739</v>
          </cell>
        </row>
        <row r="53">
          <cell r="C53">
            <v>43</v>
          </cell>
          <cell r="D53">
            <v>9458928.7954087611</v>
          </cell>
          <cell r="E53">
            <v>3.8700000000000002E-3</v>
          </cell>
          <cell r="F53">
            <v>2.9025000000000001E-3</v>
          </cell>
          <cell r="G53">
            <v>0</v>
          </cell>
          <cell r="H53">
            <v>2.9025000000000001E-3</v>
          </cell>
          <cell r="I53">
            <v>27454.540828673929</v>
          </cell>
          <cell r="J53">
            <v>2653635.6552230311</v>
          </cell>
          <cell r="K53">
            <v>56271183.16152364</v>
          </cell>
          <cell r="L53">
            <v>7477.8422226066496</v>
          </cell>
          <cell r="M53">
            <v>1013642.2428884503</v>
          </cell>
        </row>
        <row r="54">
          <cell r="C54">
            <v>44</v>
          </cell>
          <cell r="D54">
            <v>9431474.254580088</v>
          </cell>
          <cell r="E54">
            <v>4.1900000000000001E-3</v>
          </cell>
          <cell r="F54">
            <v>3.1425000000000003E-3</v>
          </cell>
          <cell r="G54">
            <v>0</v>
          </cell>
          <cell r="H54">
            <v>3.1425000000000003E-3</v>
          </cell>
          <cell r="I54">
            <v>29638.40784501793</v>
          </cell>
          <cell r="J54">
            <v>2568867.4541104338</v>
          </cell>
          <cell r="K54">
            <v>53617547.506300613</v>
          </cell>
          <cell r="L54">
            <v>7837.5397811087751</v>
          </cell>
          <cell r="M54">
            <v>1006164.4006658437</v>
          </cell>
        </row>
        <row r="55">
          <cell r="C55">
            <v>45</v>
          </cell>
          <cell r="D55">
            <v>9401835.8467350695</v>
          </cell>
          <cell r="E55">
            <v>4.5500000000000002E-3</v>
          </cell>
          <cell r="F55">
            <v>3.4125000000000002E-3</v>
          </cell>
          <cell r="G55">
            <v>0</v>
          </cell>
          <cell r="H55">
            <v>3.4125000000000002E-3</v>
          </cell>
          <cell r="I55">
            <v>32083.764826983428</v>
          </cell>
          <cell r="J55">
            <v>2486208.5321707684</v>
          </cell>
          <cell r="K55">
            <v>51048680.052190185</v>
          </cell>
          <cell r="L55">
            <v>8237.0743844978151</v>
          </cell>
          <cell r="M55">
            <v>998326.86088473501</v>
          </cell>
        </row>
        <row r="56">
          <cell r="C56">
            <v>46</v>
          </cell>
          <cell r="D56">
            <v>9369752.0819080863</v>
          </cell>
          <cell r="E56">
            <v>4.9199999999999999E-3</v>
          </cell>
          <cell r="F56">
            <v>3.6899999999999997E-3</v>
          </cell>
          <cell r="G56">
            <v>0</v>
          </cell>
          <cell r="H56">
            <v>3.6899999999999997E-3</v>
          </cell>
          <cell r="I56">
            <v>34574.385182240832</v>
          </cell>
          <cell r="J56">
            <v>2405557.6170434332</v>
          </cell>
          <cell r="K56">
            <v>48562471.520019412</v>
          </cell>
          <cell r="L56">
            <v>8617.9685503788987</v>
          </cell>
          <cell r="M56">
            <v>990089.78650023707</v>
          </cell>
        </row>
        <row r="57">
          <cell r="C57">
            <v>47</v>
          </cell>
          <cell r="D57">
            <v>9335177.6967258453</v>
          </cell>
          <cell r="E57">
            <v>5.3200000000000001E-3</v>
          </cell>
          <cell r="F57">
            <v>3.9900000000000005E-3</v>
          </cell>
          <cell r="G57">
            <v>0</v>
          </cell>
          <cell r="H57">
            <v>3.9900000000000005E-3</v>
          </cell>
          <cell r="I57">
            <v>37247.359009936124</v>
          </cell>
          <cell r="J57">
            <v>2326874.8635306237</v>
          </cell>
          <cell r="K57">
            <v>46156913.902975962</v>
          </cell>
          <cell r="L57">
            <v>9013.8162189196009</v>
          </cell>
          <cell r="M57">
            <v>981471.81794985814</v>
          </cell>
        </row>
        <row r="58">
          <cell r="C58">
            <v>48</v>
          </cell>
          <cell r="D58">
            <v>9297930.3377159089</v>
          </cell>
          <cell r="E58">
            <v>5.7400000000000003E-3</v>
          </cell>
          <cell r="F58">
            <v>4.3049999999999998E-3</v>
          </cell>
          <cell r="G58">
            <v>0</v>
          </cell>
          <cell r="H58">
            <v>4.3049999999999998E-3</v>
          </cell>
          <cell r="I58">
            <v>40027.590103866984</v>
          </cell>
          <cell r="J58">
            <v>2250087.9930341132</v>
          </cell>
          <cell r="K58">
            <v>43830039.039445341</v>
          </cell>
          <cell r="L58">
            <v>9404.4939903027716</v>
          </cell>
          <cell r="M58">
            <v>972458.00173093856</v>
          </cell>
        </row>
        <row r="59">
          <cell r="C59">
            <v>49</v>
          </cell>
          <cell r="D59">
            <v>9257902.7476120424</v>
          </cell>
          <cell r="E59">
            <v>6.2100000000000002E-3</v>
          </cell>
          <cell r="F59">
            <v>4.6575000000000002E-3</v>
          </cell>
          <cell r="G59">
            <v>0</v>
          </cell>
          <cell r="H59">
            <v>4.6575000000000002E-3</v>
          </cell>
          <cell r="I59">
            <v>43118.682047003087</v>
          </cell>
          <cell r="J59">
            <v>2175146.9555573799</v>
          </cell>
          <cell r="K59">
            <v>41579951.046411231</v>
          </cell>
          <cell r="L59">
            <v>9835.6766461247535</v>
          </cell>
          <cell r="M59">
            <v>963053.50774063577</v>
          </cell>
        </row>
        <row r="60">
          <cell r="C60">
            <v>50</v>
          </cell>
          <cell r="D60">
            <v>9214784.0655650385</v>
          </cell>
          <cell r="E60">
            <v>6.7099999999999998E-3</v>
          </cell>
          <cell r="F60">
            <v>5.0324999999999996E-3</v>
          </cell>
          <cell r="G60">
            <v>0</v>
          </cell>
          <cell r="H60">
            <v>5.0324999999999996E-3</v>
          </cell>
          <cell r="I60">
            <v>46373.400809956052</v>
          </cell>
          <cell r="J60">
            <v>2101957.4840891953</v>
          </cell>
          <cell r="K60">
            <v>39404804.090853862</v>
          </cell>
          <cell r="L60">
            <v>10270.00100842609</v>
          </cell>
          <cell r="M60">
            <v>953217.8310945112</v>
          </cell>
        </row>
        <row r="61">
          <cell r="C61">
            <v>51</v>
          </cell>
          <cell r="D61">
            <v>9168410.6647550818</v>
          </cell>
          <cell r="E61">
            <v>7.3000000000000001E-3</v>
          </cell>
          <cell r="F61">
            <v>5.4749999999999998E-3</v>
          </cell>
          <cell r="G61">
            <v>0</v>
          </cell>
          <cell r="H61">
            <v>5.4749999999999998E-3</v>
          </cell>
          <cell r="I61">
            <v>50197.048389534073</v>
          </cell>
          <cell r="J61">
            <v>2030465.4204373944</v>
          </cell>
          <cell r="K61">
            <v>37302846.606764659</v>
          </cell>
          <cell r="L61">
            <v>10793.007938732753</v>
          </cell>
          <cell r="M61">
            <v>942947.8300860849</v>
          </cell>
        </row>
        <row r="62">
          <cell r="C62">
            <v>52</v>
          </cell>
          <cell r="D62">
            <v>9118213.6163655482</v>
          </cell>
          <cell r="E62">
            <v>7.9600000000000001E-3</v>
          </cell>
          <cell r="F62">
            <v>5.9699999999999996E-3</v>
          </cell>
          <cell r="G62">
            <v>0</v>
          </cell>
          <cell r="H62">
            <v>5.9699999999999996E-3</v>
          </cell>
          <cell r="I62">
            <v>54435.735289702323</v>
          </cell>
          <cell r="J62">
            <v>1960532.6429713592</v>
          </cell>
          <cell r="K62">
            <v>35272381.186327271</v>
          </cell>
          <cell r="L62">
            <v>11363.475610232053</v>
          </cell>
          <cell r="M62">
            <v>932154.82214735227</v>
          </cell>
        </row>
        <row r="63">
          <cell r="C63">
            <v>53</v>
          </cell>
          <cell r="D63">
            <v>9063777.881075846</v>
          </cell>
          <cell r="E63">
            <v>8.7100000000000007E-3</v>
          </cell>
          <cell r="F63">
            <v>6.5325000000000001E-3</v>
          </cell>
          <cell r="G63">
            <v>0</v>
          </cell>
          <cell r="H63">
            <v>6.5325000000000001E-3</v>
          </cell>
          <cell r="I63">
            <v>59209.129008127966</v>
          </cell>
          <cell r="J63">
            <v>1892066.2748473983</v>
          </cell>
          <cell r="K63">
            <v>33311848.543355912</v>
          </cell>
          <cell r="L63">
            <v>11999.925184893815</v>
          </cell>
          <cell r="M63">
            <v>920791.34653712006</v>
          </cell>
        </row>
        <row r="64">
          <cell r="C64">
            <v>54</v>
          </cell>
          <cell r="D64">
            <v>9004568.7520677187</v>
          </cell>
          <cell r="E64">
            <v>9.5600000000000008E-3</v>
          </cell>
          <cell r="F64">
            <v>7.170000000000001E-3</v>
          </cell>
          <cell r="G64">
            <v>0</v>
          </cell>
          <cell r="H64">
            <v>7.170000000000001E-3</v>
          </cell>
          <cell r="I64">
            <v>64562.757952325555</v>
          </cell>
          <cell r="J64">
            <v>1824957.6232106385</v>
          </cell>
          <cell r="K64">
            <v>31419782.268508516</v>
          </cell>
          <cell r="L64">
            <v>12703.831221767261</v>
          </cell>
          <cell r="M64">
            <v>908791.42135222617</v>
          </cell>
        </row>
        <row r="65">
          <cell r="C65">
            <v>55</v>
          </cell>
          <cell r="D65">
            <v>8940005.9941153936</v>
          </cell>
          <cell r="E65">
            <v>1.047E-2</v>
          </cell>
          <cell r="F65">
            <v>7.8525000000000001E-3</v>
          </cell>
          <cell r="G65">
            <v>0</v>
          </cell>
          <cell r="H65">
            <v>7.8525000000000001E-3</v>
          </cell>
          <cell r="I65">
            <v>70201.397068791135</v>
          </cell>
          <cell r="J65">
            <v>1759099.6864584642</v>
          </cell>
          <cell r="K65">
            <v>29594824.645297877</v>
          </cell>
          <cell r="L65">
            <v>13411.000279529215</v>
          </cell>
          <cell r="M65">
            <v>896087.59013045894</v>
          </cell>
        </row>
        <row r="66">
          <cell r="C66">
            <v>56</v>
          </cell>
          <cell r="D66">
            <v>8869804.5970466025</v>
          </cell>
          <cell r="E66">
            <v>1.146E-2</v>
          </cell>
          <cell r="F66">
            <v>8.5950000000000002E-3</v>
          </cell>
          <cell r="G66">
            <v>0</v>
          </cell>
          <cell r="H66">
            <v>8.5950000000000002E-3</v>
          </cell>
          <cell r="I66">
            <v>76235.970511615553</v>
          </cell>
          <cell r="J66">
            <v>1694452.7729811156</v>
          </cell>
          <cell r="K66">
            <v>27835724.958839413</v>
          </cell>
          <cell r="L66">
            <v>14139.632605604553</v>
          </cell>
          <cell r="M66">
            <v>882676.58985092991</v>
          </cell>
        </row>
        <row r="67">
          <cell r="C67">
            <v>57</v>
          </cell>
          <cell r="D67">
            <v>8793568.6265349872</v>
          </cell>
          <cell r="E67">
            <v>1.2489999999999999E-2</v>
          </cell>
          <cell r="F67">
            <v>9.3674999999999991E-3</v>
          </cell>
          <cell r="G67">
            <v>0</v>
          </cell>
          <cell r="H67">
            <v>9.3674999999999991E-3</v>
          </cell>
          <cell r="I67">
            <v>82373.754109066489</v>
          </cell>
          <cell r="J67">
            <v>1630960.1469877118</v>
          </cell>
          <cell r="K67">
            <v>26141272.185858294</v>
          </cell>
          <cell r="L67">
            <v>14833.028327094549</v>
          </cell>
          <cell r="M67">
            <v>868536.95724532532</v>
          </cell>
        </row>
        <row r="68">
          <cell r="C68">
            <v>58</v>
          </cell>
          <cell r="D68">
            <v>8711194.8724259213</v>
          </cell>
          <cell r="E68">
            <v>1.359E-2</v>
          </cell>
          <cell r="F68">
            <v>1.01925E-2</v>
          </cell>
          <cell r="G68">
            <v>0</v>
          </cell>
          <cell r="H68">
            <v>1.01925E-2</v>
          </cell>
          <cell r="I68">
            <v>88788.853737201207</v>
          </cell>
          <cell r="J68">
            <v>1568623.4250590331</v>
          </cell>
          <cell r="K68">
            <v>24510312.038870584</v>
          </cell>
          <cell r="L68">
            <v>15522.518698945823</v>
          </cell>
          <cell r="M68">
            <v>853703.9289182307</v>
          </cell>
        </row>
        <row r="69">
          <cell r="C69">
            <v>59</v>
          </cell>
          <cell r="D69">
            <v>8622406.0186887197</v>
          </cell>
          <cell r="E69">
            <v>1.477E-2</v>
          </cell>
          <cell r="F69">
            <v>1.1077500000000001E-2</v>
          </cell>
          <cell r="G69">
            <v>0</v>
          </cell>
          <cell r="H69">
            <v>1.1077500000000001E-2</v>
          </cell>
          <cell r="I69">
            <v>95514.702672024301</v>
          </cell>
          <cell r="J69">
            <v>1507412.845436038</v>
          </cell>
          <cell r="K69">
            <v>22941688.613811549</v>
          </cell>
          <cell r="L69">
            <v>16212.005626522052</v>
          </cell>
          <cell r="M69">
            <v>838181.41021928482</v>
          </cell>
        </row>
        <row r="70">
          <cell r="C70">
            <v>60</v>
          </cell>
          <cell r="D70">
            <v>8526891.3160166945</v>
          </cell>
          <cell r="E70">
            <v>1.6080000000000001E-2</v>
          </cell>
          <cell r="F70">
            <v>1.2060000000000001E-2</v>
          </cell>
          <cell r="G70">
            <v>0</v>
          </cell>
          <cell r="H70">
            <v>1.2060000000000001E-2</v>
          </cell>
          <cell r="I70">
            <v>102834.30927116134</v>
          </cell>
          <cell r="J70">
            <v>1447295.6113016701</v>
          </cell>
          <cell r="K70">
            <v>21434275.768375508</v>
          </cell>
          <cell r="L70">
            <v>16946.004924561301</v>
          </cell>
          <cell r="M70">
            <v>821969.40459276282</v>
          </cell>
        </row>
        <row r="71">
          <cell r="C71">
            <v>61</v>
          </cell>
          <cell r="D71">
            <v>8424057.006745534</v>
          </cell>
          <cell r="E71">
            <v>1.754E-2</v>
          </cell>
          <cell r="F71">
            <v>1.3155E-2</v>
          </cell>
          <cell r="G71">
            <v>0</v>
          </cell>
          <cell r="H71">
            <v>1.3155E-2</v>
          </cell>
          <cell r="I71">
            <v>110818.4699237375</v>
          </cell>
          <cell r="J71">
            <v>1388195.3652712349</v>
          </cell>
          <cell r="K71">
            <v>19986980.157073837</v>
          </cell>
          <cell r="L71">
            <v>17729.815563245724</v>
          </cell>
          <cell r="M71">
            <v>805023.39966820169</v>
          </cell>
        </row>
        <row r="72">
          <cell r="C72">
            <v>62</v>
          </cell>
          <cell r="D72">
            <v>8313238.5368217966</v>
          </cell>
          <cell r="E72">
            <v>1.9189999999999999E-2</v>
          </cell>
          <cell r="F72">
            <v>1.4392499999999999E-2</v>
          </cell>
          <cell r="G72">
            <v>0</v>
          </cell>
          <cell r="H72">
            <v>1.4392499999999999E-2</v>
          </cell>
          <cell r="I72">
            <v>119648.28564120769</v>
          </cell>
          <cell r="J72">
            <v>1330032.6749913513</v>
          </cell>
          <cell r="K72">
            <v>18598784.791802604</v>
          </cell>
          <cell r="L72">
            <v>18584.94686875051</v>
          </cell>
          <cell r="M72">
            <v>787293.58410495578</v>
          </cell>
        </row>
        <row r="73">
          <cell r="C73">
            <v>63</v>
          </cell>
          <cell r="D73">
            <v>8193590.2511805892</v>
          </cell>
          <cell r="E73">
            <v>2.1059999999999999E-2</v>
          </cell>
          <cell r="F73">
            <v>1.5795E-2</v>
          </cell>
          <cell r="G73">
            <v>0</v>
          </cell>
          <cell r="H73">
            <v>1.5795E-2</v>
          </cell>
          <cell r="I73">
            <v>129417.75801739741</v>
          </cell>
          <cell r="J73">
            <v>1272708.912346154</v>
          </cell>
          <cell r="K73">
            <v>17268752.116811257</v>
          </cell>
          <cell r="L73">
            <v>19516.929388842229</v>
          </cell>
          <cell r="M73">
            <v>768708.63723620528</v>
          </cell>
        </row>
        <row r="74">
          <cell r="C74">
            <v>64</v>
          </cell>
          <cell r="D74">
            <v>8064172.4931631917</v>
          </cell>
          <cell r="E74">
            <v>2.3140000000000001E-2</v>
          </cell>
          <cell r="F74">
            <v>1.7355000000000002E-2</v>
          </cell>
          <cell r="G74">
            <v>0</v>
          </cell>
          <cell r="H74">
            <v>1.7355000000000002E-2</v>
          </cell>
          <cell r="I74">
            <v>139953.71361884722</v>
          </cell>
          <cell r="J74">
            <v>1216122.7913355788</v>
          </cell>
          <cell r="K74">
            <v>15996043.204465097</v>
          </cell>
          <cell r="L74">
            <v>20491.078683134925</v>
          </cell>
          <cell r="M74">
            <v>749191.7078473632</v>
          </cell>
        </row>
        <row r="75">
          <cell r="C75">
            <v>65</v>
          </cell>
          <cell r="D75">
            <v>7924218.7795443442</v>
          </cell>
          <cell r="E75">
            <v>2.5420000000000002E-2</v>
          </cell>
          <cell r="F75">
            <v>1.9065000000000002E-2</v>
          </cell>
          <cell r="G75">
            <v>0</v>
          </cell>
          <cell r="H75">
            <v>1.9065000000000002E-2</v>
          </cell>
          <cell r="I75">
            <v>151075.23103201293</v>
          </cell>
          <cell r="J75">
            <v>1160210.6604776212</v>
          </cell>
          <cell r="K75">
            <v>14779920.41312952</v>
          </cell>
          <cell r="L75">
            <v>21475.161400005676</v>
          </cell>
          <cell r="M75">
            <v>728700.62916422833</v>
          </cell>
        </row>
        <row r="76">
          <cell r="C76">
            <v>66</v>
          </cell>
          <cell r="D76">
            <v>7773143.5485123312</v>
          </cell>
          <cell r="E76">
            <v>2.785E-2</v>
          </cell>
          <cell r="F76">
            <v>2.08875E-2</v>
          </cell>
          <cell r="G76">
            <v>0</v>
          </cell>
          <cell r="H76">
            <v>2.08875E-2</v>
          </cell>
          <cell r="I76">
            <v>162361.53586955133</v>
          </cell>
          <cell r="J76">
            <v>1104942.9555685585</v>
          </cell>
          <cell r="K76">
            <v>13619709.752651898</v>
          </cell>
          <cell r="L76">
            <v>22407.277654794434</v>
          </cell>
          <cell r="M76">
            <v>707225.46776422241</v>
          </cell>
        </row>
        <row r="77">
          <cell r="C77">
            <v>67</v>
          </cell>
          <cell r="D77">
            <v>7610782.0126427803</v>
          </cell>
          <cell r="E77">
            <v>3.0439999999999998E-2</v>
          </cell>
          <cell r="F77">
            <v>2.283E-2</v>
          </cell>
          <cell r="G77">
            <v>0</v>
          </cell>
          <cell r="H77">
            <v>2.283E-2</v>
          </cell>
          <cell r="I77">
            <v>173754.15334863466</v>
          </cell>
          <cell r="J77">
            <v>1050352.873382641</v>
          </cell>
          <cell r="K77">
            <v>12514766.797083342</v>
          </cell>
          <cell r="L77">
            <v>23281.122426529797</v>
          </cell>
          <cell r="M77">
            <v>684818.19010942813</v>
          </cell>
        </row>
        <row r="78">
          <cell r="C78">
            <v>68</v>
          </cell>
          <cell r="D78">
            <v>7437027.8592941454</v>
          </cell>
          <cell r="E78">
            <v>3.3189999999999997E-2</v>
          </cell>
          <cell r="F78">
            <v>2.4892499999999998E-2</v>
          </cell>
          <cell r="G78">
            <v>0</v>
          </cell>
          <cell r="H78">
            <v>2.4892499999999998E-2</v>
          </cell>
          <cell r="I78">
            <v>185126.21598747949</v>
          </cell>
          <cell r="J78">
            <v>996478.94881875266</v>
          </cell>
          <cell r="K78">
            <v>11464413.923700701</v>
          </cell>
          <cell r="L78">
            <v>24082.380809194954</v>
          </cell>
          <cell r="M78">
            <v>661537.06768289849</v>
          </cell>
        </row>
        <row r="79">
          <cell r="C79">
            <v>69</v>
          </cell>
          <cell r="D79">
            <v>7251901.6433066661</v>
          </cell>
          <cell r="E79">
            <v>3.6170000000000001E-2</v>
          </cell>
          <cell r="F79">
            <v>2.7127499999999999E-2</v>
          </cell>
          <cell r="G79">
            <v>0</v>
          </cell>
          <cell r="H79">
            <v>2.7127499999999999E-2</v>
          </cell>
          <cell r="I79">
            <v>196725.96182880158</v>
          </cell>
          <cell r="J79">
            <v>943372.90930609906</v>
          </cell>
          <cell r="K79">
            <v>10467934.974881949</v>
          </cell>
          <cell r="L79">
            <v>24845.969511845822</v>
          </cell>
          <cell r="M79">
            <v>637454.68687370338</v>
          </cell>
        </row>
        <row r="80">
          <cell r="C80">
            <v>70</v>
          </cell>
          <cell r="D80">
            <v>7055175.6814778643</v>
          </cell>
          <cell r="E80">
            <v>3.9510000000000003E-2</v>
          </cell>
          <cell r="F80">
            <v>2.9632500000000003E-2</v>
          </cell>
          <cell r="G80">
            <v>0</v>
          </cell>
          <cell r="H80">
            <v>2.9632500000000003E-2</v>
          </cell>
          <cell r="I80">
            <v>209062.49338139282</v>
          </cell>
          <cell r="J80">
            <v>891050.05894067732</v>
          </cell>
          <cell r="K80">
            <v>9524562.0655758474</v>
          </cell>
          <cell r="L80">
            <v>25634.991137436529</v>
          </cell>
          <cell r="M80">
            <v>612608.71736185765</v>
          </cell>
        </row>
        <row r="81">
          <cell r="C81">
            <v>71</v>
          </cell>
          <cell r="D81">
            <v>6846113.1880964711</v>
          </cell>
          <cell r="E81">
            <v>4.3299999999999998E-2</v>
          </cell>
          <cell r="F81">
            <v>3.2474999999999997E-2</v>
          </cell>
          <cell r="G81">
            <v>0</v>
          </cell>
          <cell r="H81">
            <v>3.2474999999999997E-2</v>
          </cell>
          <cell r="I81">
            <v>222327.52578343288</v>
          </cell>
          <cell r="J81">
            <v>839462.15346516296</v>
          </cell>
          <cell r="K81">
            <v>8633512.0066351704</v>
          </cell>
          <cell r="L81">
            <v>26467.50818813705</v>
          </cell>
          <cell r="M81">
            <v>586973.72622442106</v>
          </cell>
        </row>
        <row r="82">
          <cell r="C82">
            <v>72</v>
          </cell>
          <cell r="D82">
            <v>6623785.6623130385</v>
          </cell>
          <cell r="E82">
            <v>4.7649999999999998E-2</v>
          </cell>
          <cell r="F82">
            <v>3.5737499999999998E-2</v>
          </cell>
          <cell r="G82">
            <v>0</v>
          </cell>
          <cell r="H82">
            <v>3.5737499999999998E-2</v>
          </cell>
          <cell r="I82">
            <v>236717.5401069122</v>
          </cell>
          <cell r="J82">
            <v>788544.29129260359</v>
          </cell>
          <cell r="K82">
            <v>7794049.8531700065</v>
          </cell>
          <cell r="L82">
            <v>27359.807388416913</v>
          </cell>
          <cell r="M82">
            <v>560506.21803628397</v>
          </cell>
        </row>
        <row r="83">
          <cell r="C83">
            <v>73</v>
          </cell>
          <cell r="D83">
            <v>6387068.1222061263</v>
          </cell>
          <cell r="E83">
            <v>5.2639999999999999E-2</v>
          </cell>
          <cell r="F83">
            <v>3.9480000000000001E-2</v>
          </cell>
          <cell r="G83">
            <v>0</v>
          </cell>
          <cell r="H83">
            <v>3.9480000000000001E-2</v>
          </cell>
          <cell r="I83">
            <v>252161.44946469789</v>
          </cell>
          <cell r="J83">
            <v>738217.17444906232</v>
          </cell>
          <cell r="K83">
            <v>7005505.5618774025</v>
          </cell>
          <cell r="L83">
            <v>28295.935968202895</v>
          </cell>
          <cell r="M83">
            <v>533146.4106478669</v>
          </cell>
        </row>
        <row r="84">
          <cell r="C84">
            <v>74</v>
          </cell>
          <cell r="D84">
            <v>6134906.672741428</v>
          </cell>
          <cell r="E84">
            <v>5.8189999999999999E-2</v>
          </cell>
          <cell r="F84">
            <v>4.3642500000000001E-2</v>
          </cell>
          <cell r="G84">
            <v>0</v>
          </cell>
          <cell r="H84">
            <v>4.3642500000000001E-2</v>
          </cell>
          <cell r="I84">
            <v>267742.66446511779</v>
          </cell>
          <cell r="J84">
            <v>688419.76738040126</v>
          </cell>
          <cell r="K84">
            <v>6267288.3874283405</v>
          </cell>
          <cell r="L84">
            <v>29169.281260096275</v>
          </cell>
          <cell r="M84">
            <v>504850.47467966418</v>
          </cell>
        </row>
        <row r="85">
          <cell r="C85">
            <v>75</v>
          </cell>
          <cell r="D85">
            <v>5867164.0082763098</v>
          </cell>
          <cell r="E85">
            <v>6.4189999999999997E-2</v>
          </cell>
          <cell r="F85">
            <v>4.8142499999999998E-2</v>
          </cell>
          <cell r="G85">
            <v>0</v>
          </cell>
          <cell r="H85">
            <v>4.8142499999999998E-2</v>
          </cell>
          <cell r="I85">
            <v>282459.94326844224</v>
          </cell>
          <cell r="J85">
            <v>639199.424934468</v>
          </cell>
          <cell r="K85">
            <v>5578868.6200479399</v>
          </cell>
          <cell r="L85">
            <v>29876.36729602682</v>
          </cell>
          <cell r="M85">
            <v>475681.19341956789</v>
          </cell>
        </row>
        <row r="86">
          <cell r="C86">
            <v>76</v>
          </cell>
          <cell r="D86">
            <v>5584704.0650078673</v>
          </cell>
          <cell r="E86">
            <v>7.0529999999999995E-2</v>
          </cell>
          <cell r="F86">
            <v>5.28975E-2</v>
          </cell>
          <cell r="G86">
            <v>0</v>
          </cell>
          <cell r="H86">
            <v>5.28975E-2</v>
          </cell>
          <cell r="I86">
            <v>295416.88327875367</v>
          </cell>
          <cell r="J86">
            <v>590705.5986597673</v>
          </cell>
          <cell r="K86">
            <v>4939669.1951134726</v>
          </cell>
          <cell r="L86">
            <v>30336.746995247613</v>
          </cell>
          <cell r="M86">
            <v>445804.8261235411</v>
          </cell>
        </row>
        <row r="87">
          <cell r="C87">
            <v>77</v>
          </cell>
          <cell r="D87">
            <v>5289287.1817291137</v>
          </cell>
          <cell r="E87">
            <v>7.7119999999999994E-2</v>
          </cell>
          <cell r="F87">
            <v>5.7839999999999996E-2</v>
          </cell>
          <cell r="G87">
            <v>0</v>
          </cell>
          <cell r="H87">
            <v>5.7839999999999996E-2</v>
          </cell>
          <cell r="I87">
            <v>305932.37059121189</v>
          </cell>
          <cell r="J87">
            <v>543163.83422782749</v>
          </cell>
          <cell r="K87">
            <v>4348963.5964537049</v>
          </cell>
          <cell r="L87">
            <v>30501.549681298577</v>
          </cell>
          <cell r="M87">
            <v>415468.07912829355</v>
          </cell>
        </row>
        <row r="88">
          <cell r="C88">
            <v>78</v>
          </cell>
          <cell r="D88">
            <v>4983354.8111379016</v>
          </cell>
          <cell r="E88">
            <v>8.3900000000000002E-2</v>
          </cell>
          <cell r="F88">
            <v>6.2925000000000009E-2</v>
          </cell>
          <cell r="G88">
            <v>0</v>
          </cell>
          <cell r="H88">
            <v>6.2925000000000009E-2</v>
          </cell>
          <cell r="I88">
            <v>313577.60149085248</v>
          </cell>
          <cell r="J88">
            <v>496841.97869523295</v>
          </cell>
          <cell r="K88">
            <v>3805799.7622258766</v>
          </cell>
          <cell r="L88">
            <v>30353.185931453922</v>
          </cell>
          <cell r="M88">
            <v>384966.52944699489</v>
          </cell>
        </row>
        <row r="89">
          <cell r="C89">
            <v>79</v>
          </cell>
          <cell r="D89">
            <v>4669777.2096470492</v>
          </cell>
          <cell r="E89">
            <v>9.1050000000000006E-2</v>
          </cell>
          <cell r="F89">
            <v>6.8287500000000001E-2</v>
          </cell>
          <cell r="G89">
            <v>0</v>
          </cell>
          <cell r="H89">
            <v>6.8287500000000001E-2</v>
          </cell>
          <cell r="I89">
            <v>318887.41120377288</v>
          </cell>
          <cell r="J89">
            <v>452017.66717071406</v>
          </cell>
          <cell r="K89">
            <v>3308957.7835306432</v>
          </cell>
          <cell r="L89">
            <v>29968.11305526226</v>
          </cell>
          <cell r="M89">
            <v>354613.34351554094</v>
          </cell>
        </row>
        <row r="90">
          <cell r="C90">
            <v>80</v>
          </cell>
          <cell r="D90">
            <v>4350889.7984432764</v>
          </cell>
          <cell r="E90">
            <v>9.8839999999999997E-2</v>
          </cell>
          <cell r="F90">
            <v>7.4130000000000001E-2</v>
          </cell>
          <cell r="G90">
            <v>0</v>
          </cell>
          <cell r="H90">
            <v>7.4130000000000001E-2</v>
          </cell>
          <cell r="I90">
            <v>322531.46075860009</v>
          </cell>
          <cell r="J90">
            <v>408883.99099397456</v>
          </cell>
          <cell r="K90">
            <v>2856940.1163599296</v>
          </cell>
          <cell r="L90">
            <v>29427.738109110036</v>
          </cell>
          <cell r="M90">
            <v>324645.23046027869</v>
          </cell>
        </row>
        <row r="91">
          <cell r="C91">
            <v>81</v>
          </cell>
          <cell r="D91">
            <v>4028358.3376846765</v>
          </cell>
          <cell r="E91">
            <v>0.10748000000000001</v>
          </cell>
          <cell r="F91">
            <v>8.0610000000000001E-2</v>
          </cell>
          <cell r="G91">
            <v>0</v>
          </cell>
          <cell r="H91">
            <v>8.0610000000000001E-2</v>
          </cell>
          <cell r="I91">
            <v>324725.96560076176</v>
          </cell>
          <cell r="J91">
            <v>367547.01042872935</v>
          </cell>
          <cell r="K91">
            <v>2448056.1253659548</v>
          </cell>
          <cell r="L91">
            <v>28765.014088019292</v>
          </cell>
          <cell r="M91">
            <v>295217.49235116865</v>
          </cell>
        </row>
        <row r="92">
          <cell r="C92">
            <v>82</v>
          </cell>
          <cell r="D92">
            <v>3703632.3720839149</v>
          </cell>
          <cell r="E92">
            <v>0.11724999999999999</v>
          </cell>
          <cell r="F92">
            <v>8.7937500000000002E-2</v>
          </cell>
          <cell r="G92">
            <v>0</v>
          </cell>
          <cell r="H92">
            <v>8.7937500000000002E-2</v>
          </cell>
          <cell r="I92">
            <v>325688.17172012926</v>
          </cell>
          <cell r="J92">
            <v>328076.7436097762</v>
          </cell>
          <cell r="K92">
            <v>2080509.1149372254</v>
          </cell>
          <cell r="L92">
            <v>28009.950137072523</v>
          </cell>
          <cell r="M92">
            <v>266452.47826314939</v>
          </cell>
        </row>
        <row r="93">
          <cell r="C93">
            <v>83</v>
          </cell>
          <cell r="D93">
            <v>3377944.2003637855</v>
          </cell>
          <cell r="E93">
            <v>0.12826000000000001</v>
          </cell>
          <cell r="F93">
            <v>9.6195000000000003E-2</v>
          </cell>
          <cell r="G93">
            <v>0</v>
          </cell>
          <cell r="H93">
            <v>9.6195000000000003E-2</v>
          </cell>
          <cell r="I93">
            <v>324941.34235399438</v>
          </cell>
          <cell r="J93">
            <v>290511.16016368108</v>
          </cell>
          <cell r="K93">
            <v>1752432.3713274496</v>
          </cell>
          <cell r="L93">
            <v>27131.768011597385</v>
          </cell>
          <cell r="M93">
            <v>238442.52812607688</v>
          </cell>
        </row>
        <row r="94">
          <cell r="C94">
            <v>84</v>
          </cell>
          <cell r="D94">
            <v>3053002.858009791</v>
          </cell>
          <cell r="E94">
            <v>0.14025000000000001</v>
          </cell>
          <cell r="F94">
            <v>0.10518750000000002</v>
          </cell>
          <cell r="G94">
            <v>0</v>
          </cell>
          <cell r="H94">
            <v>0.10518750000000002</v>
          </cell>
          <cell r="I94">
            <v>321137.73812690494</v>
          </cell>
          <cell r="J94">
            <v>254917.90205022891</v>
          </cell>
          <cell r="K94">
            <v>1461921.2111637685</v>
          </cell>
          <cell r="L94">
            <v>26033.181380493646</v>
          </cell>
          <cell r="M94">
            <v>211310.76011447946</v>
          </cell>
        </row>
        <row r="95">
          <cell r="C95">
            <v>85</v>
          </cell>
          <cell r="D95">
            <v>2731865.1198828863</v>
          </cell>
          <cell r="E95">
            <v>0.15295</v>
          </cell>
          <cell r="F95">
            <v>0.1147125</v>
          </cell>
          <cell r="G95">
            <v>0</v>
          </cell>
          <cell r="H95">
            <v>0.1147125</v>
          </cell>
          <cell r="I95">
            <v>313379.07756456558</v>
          </cell>
          <cell r="J95">
            <v>221459.92740613638</v>
          </cell>
          <cell r="K95">
            <v>1207003.3091135395</v>
          </cell>
          <cell r="L95">
            <v>24664.293128714969</v>
          </cell>
          <cell r="M95">
            <v>185277.57873398584</v>
          </cell>
        </row>
        <row r="96">
          <cell r="C96">
            <v>86</v>
          </cell>
          <cell r="D96">
            <v>2418486.0423183208</v>
          </cell>
          <cell r="E96">
            <v>0.16608999999999999</v>
          </cell>
          <cell r="F96">
            <v>0.1245675</v>
          </cell>
          <cell r="G96">
            <v>0</v>
          </cell>
          <cell r="H96">
            <v>0.1245675</v>
          </cell>
          <cell r="I96">
            <v>301264.76007648744</v>
          </cell>
          <cell r="J96">
            <v>190345.34512966988</v>
          </cell>
          <cell r="K96">
            <v>985543.38170740311</v>
          </cell>
          <cell r="L96">
            <v>23020.236679068108</v>
          </cell>
          <cell r="M96">
            <v>160613.28560527082</v>
          </cell>
        </row>
        <row r="97">
          <cell r="C97">
            <v>87</v>
          </cell>
          <cell r="D97">
            <v>2117221.2822418334</v>
          </cell>
          <cell r="E97">
            <v>0.17954999999999999</v>
          </cell>
          <cell r="F97">
            <v>0.13466249999999999</v>
          </cell>
          <cell r="G97">
            <v>0</v>
          </cell>
          <cell r="H97">
            <v>0.13466249999999999</v>
          </cell>
          <cell r="I97">
            <v>285110.31091989088</v>
          </cell>
          <cell r="J97">
            <v>161781.06927206769</v>
          </cell>
          <cell r="K97">
            <v>795198.03657773323</v>
          </cell>
          <cell r="L97">
            <v>21151.304117329917</v>
          </cell>
          <cell r="M97">
            <v>137593.04892620273</v>
          </cell>
        </row>
        <row r="98">
          <cell r="C98">
            <v>88</v>
          </cell>
          <cell r="D98">
            <v>1832110.9713219425</v>
          </cell>
          <cell r="E98">
            <v>0.19327</v>
          </cell>
          <cell r="F98">
            <v>0.14495249999999998</v>
          </cell>
          <cell r="G98">
            <v>0</v>
          </cell>
          <cell r="H98">
            <v>0.14495249999999998</v>
          </cell>
          <cell r="I98">
            <v>265569.06557054387</v>
          </cell>
          <cell r="J98">
            <v>135917.69517593968</v>
          </cell>
          <cell r="K98">
            <v>633416.96730566549</v>
          </cell>
          <cell r="L98">
            <v>19127.776417466404</v>
          </cell>
          <cell r="M98">
            <v>116441.7448088728</v>
          </cell>
        </row>
        <row r="99">
          <cell r="C99">
            <v>89</v>
          </cell>
          <cell r="D99">
            <v>1566541.9057513988</v>
          </cell>
          <cell r="E99">
            <v>0.20729</v>
          </cell>
          <cell r="F99">
            <v>0.15546750000000001</v>
          </cell>
          <cell r="G99">
            <v>0</v>
          </cell>
          <cell r="H99">
            <v>0.15546750000000001</v>
          </cell>
          <cell r="I99">
            <v>243546.35373240561</v>
          </cell>
          <cell r="J99">
            <v>112831.15093781485</v>
          </cell>
          <cell r="K99">
            <v>497499.27212972584</v>
          </cell>
          <cell r="L99">
            <v>17030.657241189059</v>
          </cell>
          <cell r="M99">
            <v>97313.968391406393</v>
          </cell>
        </row>
        <row r="100">
          <cell r="C100">
            <v>90</v>
          </cell>
          <cell r="D100">
            <v>1322995.5520189931</v>
          </cell>
          <cell r="E100">
            <v>0.22176999999999999</v>
          </cell>
          <cell r="F100">
            <v>0.16632749999999999</v>
          </cell>
          <cell r="G100">
            <v>0</v>
          </cell>
          <cell r="H100">
            <v>0.16632749999999999</v>
          </cell>
          <cell r="I100">
            <v>220050.54267843906</v>
          </cell>
          <cell r="J100">
            <v>92514.149494553494</v>
          </cell>
          <cell r="K100">
            <v>384668.12119191099</v>
          </cell>
          <cell r="L100">
            <v>14939.463301024609</v>
          </cell>
          <cell r="M100">
            <v>80283.311150217327</v>
          </cell>
        </row>
        <row r="101">
          <cell r="C101">
            <v>91</v>
          </cell>
          <cell r="D101">
            <v>1102945.009340554</v>
          </cell>
          <cell r="E101">
            <v>0.23698</v>
          </cell>
          <cell r="F101">
            <v>0.177735</v>
          </cell>
          <cell r="G101">
            <v>0</v>
          </cell>
          <cell r="H101">
            <v>0.177735</v>
          </cell>
          <cell r="I101">
            <v>196031.93123514336</v>
          </cell>
          <cell r="J101">
            <v>74880.099315046755</v>
          </cell>
          <cell r="K101">
            <v>292153.97169735748</v>
          </cell>
          <cell r="L101">
            <v>12921.179079378482</v>
          </cell>
          <cell r="M101">
            <v>65343.847849192724</v>
          </cell>
        </row>
        <row r="102">
          <cell r="C102">
            <v>92</v>
          </cell>
          <cell r="D102">
            <v>906913.07810541068</v>
          </cell>
          <cell r="E102">
            <v>0.25345000000000001</v>
          </cell>
          <cell r="F102">
            <v>0.19008750000000002</v>
          </cell>
          <cell r="G102">
            <v>0</v>
          </cell>
          <cell r="H102">
            <v>0.19008750000000002</v>
          </cell>
          <cell r="I102">
            <v>172392.83973436226</v>
          </cell>
          <cell r="J102">
            <v>59777.946469210612</v>
          </cell>
          <cell r="K102">
            <v>217273.8723823108</v>
          </cell>
          <cell r="L102">
            <v>11032.07805773405</v>
          </cell>
          <cell r="M102">
            <v>52422.668769814241</v>
          </cell>
        </row>
        <row r="103">
          <cell r="C103">
            <v>93</v>
          </cell>
          <cell r="D103">
            <v>734520.23837104836</v>
          </cell>
          <cell r="E103">
            <v>0.27211000000000002</v>
          </cell>
          <cell r="F103">
            <v>0.2040825</v>
          </cell>
          <cell r="G103">
            <v>0</v>
          </cell>
          <cell r="H103">
            <v>0.2040825</v>
          </cell>
          <cell r="I103">
            <v>149902.72654735949</v>
          </cell>
          <cell r="J103">
            <v>47004.763174509251</v>
          </cell>
          <cell r="K103">
            <v>157495.92591310019</v>
          </cell>
          <cell r="L103">
            <v>9313.4461947201798</v>
          </cell>
          <cell r="M103">
            <v>41390.590712080193</v>
          </cell>
        </row>
        <row r="104">
          <cell r="C104">
            <v>94</v>
          </cell>
          <cell r="D104">
            <v>584617.51182368887</v>
          </cell>
          <cell r="E104">
            <v>0.2959</v>
          </cell>
          <cell r="F104">
            <v>0.22192499999999998</v>
          </cell>
          <cell r="G104">
            <v>0</v>
          </cell>
          <cell r="H104">
            <v>0.22192499999999998</v>
          </cell>
          <cell r="I104">
            <v>129741.24131147214</v>
          </cell>
          <cell r="J104">
            <v>36322.246207715987</v>
          </cell>
          <cell r="K104">
            <v>110491.16273859095</v>
          </cell>
          <cell r="L104">
            <v>7826.0334850945337</v>
          </cell>
          <cell r="M104">
            <v>32077.144517360008</v>
          </cell>
        </row>
        <row r="105">
          <cell r="C105">
            <v>95</v>
          </cell>
          <cell r="D105">
            <v>454876.27051221672</v>
          </cell>
          <cell r="E105">
            <v>0.32995999999999998</v>
          </cell>
          <cell r="F105">
            <v>0.24746999999999997</v>
          </cell>
          <cell r="G105">
            <v>0</v>
          </cell>
          <cell r="H105">
            <v>0.24746999999999997</v>
          </cell>
          <cell r="I105">
            <v>112568.23066365827</v>
          </cell>
          <cell r="J105">
            <v>27438.283221425841</v>
          </cell>
          <cell r="K105">
            <v>74168.916530874951</v>
          </cell>
          <cell r="L105">
            <v>6592.380532821604</v>
          </cell>
          <cell r="M105">
            <v>24251.111032265475</v>
          </cell>
        </row>
        <row r="106">
          <cell r="C106">
            <v>96</v>
          </cell>
          <cell r="D106">
            <v>342308.03984855849</v>
          </cell>
          <cell r="E106">
            <v>0.38455</v>
          </cell>
          <cell r="F106">
            <v>0.28841250000000002</v>
          </cell>
          <cell r="G106">
            <v>0</v>
          </cell>
          <cell r="H106">
            <v>0.28841250000000002</v>
          </cell>
          <cell r="I106">
            <v>98725.917542822383</v>
          </cell>
          <cell r="J106">
            <v>20046.729390892808</v>
          </cell>
          <cell r="K106">
            <v>46730.633309449113</v>
          </cell>
          <cell r="L106">
            <v>5613.3275150008458</v>
          </cell>
          <cell r="M106">
            <v>17658.730499443871</v>
          </cell>
        </row>
        <row r="107">
          <cell r="C107">
            <v>97</v>
          </cell>
          <cell r="D107">
            <v>243582.12230573612</v>
          </cell>
          <cell r="E107">
            <v>0.48020000000000002</v>
          </cell>
          <cell r="F107">
            <v>0.36015000000000003</v>
          </cell>
          <cell r="G107">
            <v>0</v>
          </cell>
          <cell r="H107">
            <v>0.36015000000000003</v>
          </cell>
          <cell r="I107">
            <v>87726.10134841087</v>
          </cell>
          <cell r="J107">
            <v>13849.516553827119</v>
          </cell>
          <cell r="K107">
            <v>26683.903918556309</v>
          </cell>
          <cell r="L107">
            <v>4842.6246474377067</v>
          </cell>
          <cell r="M107">
            <v>12045.402984443028</v>
          </cell>
        </row>
        <row r="108">
          <cell r="C108">
            <v>98</v>
          </cell>
          <cell r="D108">
            <v>155856.02095732524</v>
          </cell>
          <cell r="E108">
            <v>0.65798000000000001</v>
          </cell>
          <cell r="F108">
            <v>0.49348500000000001</v>
          </cell>
          <cell r="G108">
            <v>0</v>
          </cell>
          <cell r="H108">
            <v>0.49348500000000001</v>
          </cell>
          <cell r="I108">
            <v>76912.608502125644</v>
          </cell>
          <cell r="J108">
            <v>8603.5079290934773</v>
          </cell>
          <cell r="K108">
            <v>12834.387364729189</v>
          </cell>
          <cell r="L108">
            <v>4122.0408838725198</v>
          </cell>
          <cell r="M108">
            <v>7202.7783370053203</v>
          </cell>
        </row>
        <row r="109">
          <cell r="C109">
            <v>99</v>
          </cell>
          <cell r="D109">
            <v>78943.412455199592</v>
          </cell>
          <cell r="E109">
            <v>1</v>
          </cell>
          <cell r="F109">
            <v>0.75</v>
          </cell>
          <cell r="G109">
            <v>0</v>
          </cell>
          <cell r="H109">
            <v>0.75</v>
          </cell>
          <cell r="I109">
            <v>59207.559341399698</v>
          </cell>
          <cell r="J109">
            <v>4230.8794356357121</v>
          </cell>
          <cell r="K109">
            <v>4230.8794356357121</v>
          </cell>
          <cell r="L109">
            <v>3080.7374531328001</v>
          </cell>
          <cell r="M109">
            <v>3080.7374531328001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persons/person.xml><?xml version="1.0" encoding="utf-8"?>
<personList xmlns="http://schemas.microsoft.com/office/spreadsheetml/2018/threadedcomments" xmlns:x="http://schemas.openxmlformats.org/spreadsheetml/2006/main">
  <person displayName="Luis Jose Noyola Palucha" id="{7F4B3C17-9AFA-4CEB-8D62-C3CF0F942384}" userId="S-1-5-21-3510269749-1651167523-1271114199-1125" providerId="AD"/>
</personList>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DatosExternos1" preserveFormatting="0" connectionId="27" xr16:uid="{00000000-0016-0000-0700-000000000000}" autoFormatId="0" applyNumberFormats="0" applyBorderFormats="0" applyFontFormats="1" applyPatternFormats="0" applyAlignmentFormats="0" applyWidthHeightFormats="1">
  <queryTableRefresh preserveSortFilterLayout="0">
    <queryTableFields/>
  </queryTableRefresh>
</queryTable>
</file>

<file path=xl/queryTables/queryTable10.xml><?xml version="1.0" encoding="utf-8"?>
<queryTable xmlns="http://schemas.openxmlformats.org/spreadsheetml/2006/main" xmlns:mc="http://schemas.openxmlformats.org/markup-compatibility/2006" xmlns:xr16="http://schemas.microsoft.com/office/spreadsheetml/2017/revision16" mc:Ignorable="xr16" name="DatosExternos1" preserveFormatting="0" connectionId="19" xr16:uid="{00000000-0016-0000-0B00-000009000000}" autoFormatId="0" applyNumberFormats="0" applyBorderFormats="0" applyFontFormats="1" applyPatternFormats="0" applyAlignmentFormats="0" applyWidthHeightFormats="1">
  <queryTableRefresh preserveSortFilterLayout="0">
    <queryTableFields/>
  </queryTableRefresh>
</queryTable>
</file>

<file path=xl/queryTables/queryTable11.xml><?xml version="1.0" encoding="utf-8"?>
<queryTable xmlns="http://schemas.openxmlformats.org/spreadsheetml/2006/main" xmlns:mc="http://schemas.openxmlformats.org/markup-compatibility/2006" xmlns:xr16="http://schemas.microsoft.com/office/spreadsheetml/2017/revision16" mc:Ignorable="xr16" name="DatosExternos3" preserveFormatting="0" connectionId="26" xr16:uid="{00000000-0016-0000-0C00-00000A000000}" autoFormatId="0" applyNumberFormats="0" applyBorderFormats="0" applyFontFormats="1" applyPatternFormats="0" applyAlignmentFormats="0" applyWidthHeightFormats="1">
  <queryTableRefresh preserveSortFilterLayout="0">
    <queryTableFields/>
  </queryTableRefresh>
</queryTable>
</file>

<file path=xl/queryTables/queryTable12.xml><?xml version="1.0" encoding="utf-8"?>
<queryTable xmlns="http://schemas.openxmlformats.org/spreadsheetml/2006/main" xmlns:mc="http://schemas.openxmlformats.org/markup-compatibility/2006" xmlns:xr16="http://schemas.microsoft.com/office/spreadsheetml/2017/revision16" mc:Ignorable="xr16" name="DatosExternos2" preserveFormatting="0" connectionId="9" xr16:uid="{00000000-0016-0000-0C00-00000B000000}" autoFormatId="0" applyNumberFormats="0" applyBorderFormats="0" applyFontFormats="1" applyPatternFormats="0" applyAlignmentFormats="0" applyWidthHeightFormats="1">
  <queryTableRefresh preserveSortFilterLayout="0">
    <queryTableFields/>
  </queryTableRefresh>
</queryTable>
</file>

<file path=xl/queryTables/queryTable13.xml><?xml version="1.0" encoding="utf-8"?>
<queryTable xmlns="http://schemas.openxmlformats.org/spreadsheetml/2006/main" xmlns:mc="http://schemas.openxmlformats.org/markup-compatibility/2006" xmlns:xr16="http://schemas.microsoft.com/office/spreadsheetml/2017/revision16" mc:Ignorable="xr16" name="DatosExternos2" preserveFormatting="0" connectionId="7" xr16:uid="{00000000-0016-0000-0D00-00000C000000}" autoFormatId="0" applyNumberFormats="0" applyBorderFormats="0" applyFontFormats="1" applyPatternFormats="0" applyAlignmentFormats="0" applyWidthHeightFormats="1">
  <queryTableRefresh preserveSortFilterLayout="0">
    <queryTableFields/>
  </queryTableRefresh>
</queryTable>
</file>

<file path=xl/queryTables/queryTable14.xml><?xml version="1.0" encoding="utf-8"?>
<queryTable xmlns="http://schemas.openxmlformats.org/spreadsheetml/2006/main" xmlns:mc="http://schemas.openxmlformats.org/markup-compatibility/2006" xmlns:xr16="http://schemas.microsoft.com/office/spreadsheetml/2017/revision16" mc:Ignorable="xr16" name="DatosExternos3" preserveFormatting="0" connectionId="24" xr16:uid="{00000000-0016-0000-0D00-00000D000000}" autoFormatId="0" applyNumberFormats="0" applyBorderFormats="0" applyFontFormats="1" applyPatternFormats="0" applyAlignmentFormats="0" applyWidthHeightFormats="1">
  <queryTableRefresh preserveSortFilterLayout="0">
    <queryTableFields/>
  </queryTableRefresh>
</queryTable>
</file>

<file path=xl/queryTables/queryTable15.xml><?xml version="1.0" encoding="utf-8"?>
<queryTable xmlns="http://schemas.openxmlformats.org/spreadsheetml/2006/main" xmlns:mc="http://schemas.openxmlformats.org/markup-compatibility/2006" xmlns:xr16="http://schemas.microsoft.com/office/spreadsheetml/2017/revision16" mc:Ignorable="xr16" name="DatosExternos2" preserveFormatting="0" connectionId="4" xr16:uid="{00000000-0016-0000-0E00-00000E000000}" autoFormatId="0" applyNumberFormats="0" applyBorderFormats="0" applyFontFormats="1" applyPatternFormats="0" applyAlignmentFormats="0" applyWidthHeightFormats="1">
  <queryTableRefresh preserveSortFilterLayout="0">
    <queryTableFields/>
  </queryTableRefresh>
</queryTable>
</file>

<file path=xl/queryTables/queryTable16.xml><?xml version="1.0" encoding="utf-8"?>
<queryTable xmlns="http://schemas.openxmlformats.org/spreadsheetml/2006/main" xmlns:mc="http://schemas.openxmlformats.org/markup-compatibility/2006" xmlns:xr16="http://schemas.microsoft.com/office/spreadsheetml/2017/revision16" mc:Ignorable="xr16" name="DatosExternos3" preserveFormatting="0" connectionId="22" xr16:uid="{00000000-0016-0000-0E00-00000F000000}" autoFormatId="0" applyNumberFormats="0" applyBorderFormats="0" applyFontFormats="1" applyPatternFormats="0" applyAlignmentFormats="0" applyWidthHeightFormats="1">
  <queryTableRefresh preserveSortFilterLayout="0">
    <queryTableFields/>
  </queryTableRefresh>
</queryTable>
</file>

<file path=xl/queryTables/queryTable17.xml><?xml version="1.0" encoding="utf-8"?>
<queryTable xmlns="http://schemas.openxmlformats.org/spreadsheetml/2006/main" xmlns:mc="http://schemas.openxmlformats.org/markup-compatibility/2006" xmlns:xr16="http://schemas.microsoft.com/office/spreadsheetml/2017/revision16" mc:Ignorable="xr16" name="DatosExternos3" preserveFormatting="0" connectionId="3" xr16:uid="{00000000-0016-0000-0F00-000010000000}" autoFormatId="0" applyNumberFormats="0" applyBorderFormats="0" applyFontFormats="1" applyPatternFormats="0" applyAlignmentFormats="0" applyWidthHeightFormats="1">
  <queryTableRefresh preserveSortFilterLayout="0">
    <queryTableFields/>
  </queryTableRefresh>
</queryTable>
</file>

<file path=xl/queryTables/queryTable18.xml><?xml version="1.0" encoding="utf-8"?>
<queryTable xmlns="http://schemas.openxmlformats.org/spreadsheetml/2006/main" xmlns:mc="http://schemas.openxmlformats.org/markup-compatibility/2006" xmlns:xr16="http://schemas.microsoft.com/office/spreadsheetml/2017/revision16" mc:Ignorable="xr16" name="DatosExternos2" preserveFormatting="0" connectionId="22" xr16:uid="{00000000-0016-0000-0F00-000011000000}" autoFormatId="0" applyNumberFormats="0" applyBorderFormats="0" applyFontFormats="1" applyPatternFormats="0" applyAlignmentFormats="0" applyWidthHeightFormats="1">
  <queryTableRefresh preserveSortFilterLayout="0">
    <queryTableFields/>
  </queryTableRefresh>
</queryTable>
</file>

<file path=xl/queryTables/queryTable19.xml><?xml version="1.0" encoding="utf-8"?>
<queryTable xmlns="http://schemas.openxmlformats.org/spreadsheetml/2006/main" xmlns:mc="http://schemas.openxmlformats.org/markup-compatibility/2006" xmlns:xr16="http://schemas.microsoft.com/office/spreadsheetml/2017/revision16" mc:Ignorable="xr16" name="DatosExternos2" preserveFormatting="0" connectionId="20" xr16:uid="{00000000-0016-0000-1000-000012000000}" autoFormatId="0" applyNumberFormats="0" applyBorderFormats="0" applyFontFormats="1" applyPatternFormats="0" applyAlignmentFormats="0" applyWidthHeightFormats="1">
  <queryTableRefresh preserveSortFilterLayout="0">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DatosExternos2" preserveFormatting="0" connectionId="11" xr16:uid="{00000000-0016-0000-0700-000001000000}" autoFormatId="0" applyNumberFormats="0" applyBorderFormats="0" applyFontFormats="1" applyPatternFormats="0" applyAlignmentFormats="0" applyWidthHeightFormats="1">
  <queryTableRefresh preserveSortFilterLayout="0">
    <queryTableFields/>
  </queryTableRefresh>
</queryTable>
</file>

<file path=xl/queryTables/queryTable20.xml><?xml version="1.0" encoding="utf-8"?>
<queryTable xmlns="http://schemas.openxmlformats.org/spreadsheetml/2006/main" xmlns:mc="http://schemas.openxmlformats.org/markup-compatibility/2006" xmlns:xr16="http://schemas.microsoft.com/office/spreadsheetml/2017/revision16" mc:Ignorable="xr16" name="DatosExternos3" preserveFormatting="0" connectionId="18" xr16:uid="{00000000-0016-0000-1000-000013000000}" autoFormatId="0" applyNumberFormats="0" applyBorderFormats="0" applyFontFormats="1" applyPatternFormats="0" applyAlignmentFormats="0" applyWidthHeightFormats="1">
  <queryTableRefresh preserveSortFilterLayout="0">
    <queryTableFields/>
  </queryTableRefresh>
</queryTable>
</file>

<file path=xl/queryTables/queryTable21.xml><?xml version="1.0" encoding="utf-8"?>
<queryTable xmlns="http://schemas.openxmlformats.org/spreadsheetml/2006/main" xmlns:mc="http://schemas.openxmlformats.org/markup-compatibility/2006" xmlns:xr16="http://schemas.microsoft.com/office/spreadsheetml/2017/revision16" mc:Ignorable="xr16" name="DatosExternos2" preserveFormatting="0" connectionId="10" xr16:uid="{00000000-0016-0000-1100-000014000000}" autoFormatId="0" applyNumberFormats="0" applyBorderFormats="0" applyFontFormats="1" applyPatternFormats="0" applyAlignmentFormats="0" applyWidthHeightFormats="1">
  <queryTableRefresh preserveSortFilterLayout="0">
    <queryTableFields/>
  </queryTableRefresh>
</queryTable>
</file>

<file path=xl/queryTables/queryTable22.xml><?xml version="1.0" encoding="utf-8"?>
<queryTable xmlns="http://schemas.openxmlformats.org/spreadsheetml/2006/main" xmlns:mc="http://schemas.openxmlformats.org/markup-compatibility/2006" xmlns:xr16="http://schemas.microsoft.com/office/spreadsheetml/2017/revision16" mc:Ignorable="xr16" name="DatosExternos2" preserveFormatting="0" connectionId="6" xr16:uid="{00000000-0016-0000-1200-000015000000}" autoFormatId="0" applyNumberFormats="0" applyBorderFormats="0" applyFontFormats="1" applyPatternFormats="0" applyAlignmentFormats="0" applyWidthHeightFormats="1">
  <queryTableRefresh preserveSortFilterLayout="0">
    <queryTableFields/>
  </queryTableRefresh>
</queryTable>
</file>

<file path=xl/queryTables/queryTable23.xml><?xml version="1.0" encoding="utf-8"?>
<queryTable xmlns="http://schemas.openxmlformats.org/spreadsheetml/2006/main" xmlns:mc="http://schemas.openxmlformats.org/markup-compatibility/2006" xmlns:xr16="http://schemas.microsoft.com/office/spreadsheetml/2017/revision16" mc:Ignorable="xr16" name="DatosExternos2" preserveFormatting="0" connectionId="3" xr16:uid="{00000000-0016-0000-1300-000016000000}" autoFormatId="0" applyNumberFormats="0" applyBorderFormats="0" applyFontFormats="1" applyPatternFormats="0" applyAlignmentFormats="0" applyWidthHeightFormats="1">
  <queryTableRefresh preserveSortFilterLayout="0">
    <queryTableFields/>
  </queryTableRefresh>
</queryTable>
</file>

<file path=xl/queryTables/queryTable24.xml><?xml version="1.0" encoding="utf-8"?>
<queryTable xmlns="http://schemas.openxmlformats.org/spreadsheetml/2006/main" xmlns:mc="http://schemas.openxmlformats.org/markup-compatibility/2006" xmlns:xr16="http://schemas.microsoft.com/office/spreadsheetml/2017/revision16" mc:Ignorable="xr16" name="DatosExternos2" preserveFormatting="0" connectionId="3" xr16:uid="{00000000-0016-0000-1400-000017000000}" autoFormatId="0" applyNumberFormats="0" applyBorderFormats="0" applyFontFormats="1" applyPatternFormats="0" applyAlignmentFormats="0" applyWidthHeightFormats="1">
  <queryTableRefresh preserveSortFilterLayout="0">
    <queryTableFields/>
  </queryTableRefresh>
</queryTable>
</file>

<file path=xl/queryTables/queryTable25.xml><?xml version="1.0" encoding="utf-8"?>
<queryTable xmlns="http://schemas.openxmlformats.org/spreadsheetml/2006/main" xmlns:mc="http://schemas.openxmlformats.org/markup-compatibility/2006" xmlns:xr16="http://schemas.microsoft.com/office/spreadsheetml/2017/revision16" mc:Ignorable="xr16" name="DatosExternos2" preserveFormatting="0" connectionId="17" xr16:uid="{00000000-0016-0000-1500-000018000000}" autoFormatId="0" applyNumberFormats="0" applyBorderFormats="0" applyFontFormats="1" applyPatternFormats="0" applyAlignmentFormats="0" applyWidthHeightFormats="1">
  <queryTableRefresh preserveSortFilterLayout="0">
    <queryTableFields/>
  </queryTableRefresh>
</queryTable>
</file>

<file path=xl/queryTables/queryTable26.xml><?xml version="1.0" encoding="utf-8"?>
<queryTable xmlns="http://schemas.openxmlformats.org/spreadsheetml/2006/main" xmlns:mc="http://schemas.openxmlformats.org/markup-compatibility/2006" xmlns:xr16="http://schemas.microsoft.com/office/spreadsheetml/2017/revision16" mc:Ignorable="xr16" name="DatosExternos3" preserveFormatting="0" connectionId="13" xr16:uid="{00000000-0016-0000-1800-000019000000}" autoFormatId="0" applyNumberFormats="0" applyBorderFormats="0" applyFontFormats="1" applyPatternFormats="0" applyAlignmentFormats="0" applyWidthHeightFormats="1">
  <queryTableRefresh preserveSortFilterLayout="0">
    <queryTableFields/>
  </queryTableRefresh>
</queryTable>
</file>

<file path=xl/queryTables/queryTable27.xml><?xml version="1.0" encoding="utf-8"?>
<queryTable xmlns="http://schemas.openxmlformats.org/spreadsheetml/2006/main" xmlns:mc="http://schemas.openxmlformats.org/markup-compatibility/2006" xmlns:xr16="http://schemas.microsoft.com/office/spreadsheetml/2017/revision16" mc:Ignorable="xr16" name="DatosExternos3" preserveFormatting="0" connectionId="12" xr16:uid="{00000000-0016-0000-1D00-00001A000000}" autoFormatId="0" applyNumberFormats="0" applyBorderFormats="0" applyFontFormats="1" applyPatternFormats="0" applyAlignmentFormats="0" applyWidthHeightFormats="1">
  <queryTableRefresh preserveSortFilterLayout="0">
    <queryTableFields/>
  </queryTableRefresh>
</queryTable>
</file>

<file path=xl/queryTables/queryTable28.xml><?xml version="1.0" encoding="utf-8"?>
<queryTable xmlns="http://schemas.openxmlformats.org/spreadsheetml/2006/main" xmlns:mc="http://schemas.openxmlformats.org/markup-compatibility/2006" xmlns:xr16="http://schemas.microsoft.com/office/spreadsheetml/2017/revision16" mc:Ignorable="xr16" name="DatosExternos3" preserveFormatting="0" connectionId="1" xr16:uid="{00000000-0016-0000-1E00-00001B000000}" autoFormatId="0" applyNumberFormats="0" applyBorderFormats="0" applyFontFormats="1" applyPatternFormats="0" applyAlignmentFormats="0" applyWidthHeightFormats="1">
  <queryTableRefresh preserveSortFilterLayout="0">
    <queryTableFields/>
  </queryTableRefresh>
</queryTable>
</file>

<file path=xl/queryTables/queryTable29.xml><?xml version="1.0" encoding="utf-8"?>
<queryTable xmlns="http://schemas.openxmlformats.org/spreadsheetml/2006/main" xmlns:mc="http://schemas.openxmlformats.org/markup-compatibility/2006" xmlns:xr16="http://schemas.microsoft.com/office/spreadsheetml/2017/revision16" mc:Ignorable="xr16" name="DatosExternos3" preserveFormatting="0" connectionId="2" xr16:uid="{00000000-0016-0000-1F00-00001C000000}" autoFormatId="0" applyNumberFormats="0" applyBorderFormats="0" applyFontFormats="1" applyPatternFormats="0" applyAlignmentFormats="0" applyWidthHeightFormats="1">
  <queryTableRefresh preserveSortFilterLayout="0">
    <queryTableFields/>
  </queryTableRefresh>
</queryTable>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DatosExternos1" preserveFormatting="0" connectionId="8" xr16:uid="{00000000-0016-0000-0800-000002000000}" autoFormatId="0" applyNumberFormats="0" applyBorderFormats="0" applyFontFormats="1" applyPatternFormats="0" applyAlignmentFormats="0" applyWidthHeightFormats="1">
  <queryTableRefresh preserveSortFilterLayout="0">
    <queryTableFields/>
  </queryTableRefresh>
</queryTable>
</file>

<file path=xl/queryTables/queryTable30.xml><?xml version="1.0" encoding="utf-8"?>
<queryTable xmlns="http://schemas.openxmlformats.org/spreadsheetml/2006/main" xmlns:mc="http://schemas.openxmlformats.org/markup-compatibility/2006" xmlns:xr16="http://schemas.microsoft.com/office/spreadsheetml/2017/revision16" mc:Ignorable="xr16" name="DatosExternos3" preserveFormatting="0" connectionId="14" xr16:uid="{00000000-0016-0000-2000-00001D000000}" autoFormatId="0" applyNumberFormats="0" applyBorderFormats="0" applyFontFormats="1" applyPatternFormats="0" applyAlignmentFormats="0" applyWidthHeightFormats="1">
  <queryTableRefresh preserveSortFilterLayout="0">
    <queryTableFields/>
  </queryTableRefresh>
</queryTable>
</file>

<file path=xl/queryTables/queryTable31.xml><?xml version="1.0" encoding="utf-8"?>
<queryTable xmlns="http://schemas.openxmlformats.org/spreadsheetml/2006/main" xmlns:mc="http://schemas.openxmlformats.org/markup-compatibility/2006" xmlns:xr16="http://schemas.microsoft.com/office/spreadsheetml/2017/revision16" mc:Ignorable="xr16" name="DatosExternos3" preserveFormatting="0" connectionId="15" xr16:uid="{00000000-0016-0000-2100-00001E000000}" autoFormatId="0" applyNumberFormats="0" applyBorderFormats="0" applyFontFormats="1" applyPatternFormats="0" applyAlignmentFormats="0" applyWidthHeightFormats="1">
  <queryTableRefresh preserveSortFilterLayout="0">
    <queryTableFields/>
  </queryTableRefresh>
</queryTable>
</file>

<file path=xl/queryTables/queryTable32.xml><?xml version="1.0" encoding="utf-8"?>
<queryTable xmlns="http://schemas.openxmlformats.org/spreadsheetml/2006/main" xmlns:mc="http://schemas.openxmlformats.org/markup-compatibility/2006" xmlns:xr16="http://schemas.microsoft.com/office/spreadsheetml/2017/revision16" mc:Ignorable="xr16" name="DatosExternos3" preserveFormatting="0" connectionId="16" xr16:uid="{00000000-0016-0000-2200-00001F000000}" autoFormatId="0" applyNumberFormats="0" applyBorderFormats="0" applyFontFormats="1" applyPatternFormats="0" applyAlignmentFormats="0" applyWidthHeightFormats="1">
  <queryTableRefresh preserveSortFilterLayout="0">
    <queryTableFields/>
  </queryTableRefresh>
</queryTable>
</file>

<file path=xl/queryTables/queryTable33.xml><?xml version="1.0" encoding="utf-8"?>
<queryTable xmlns="http://schemas.openxmlformats.org/spreadsheetml/2006/main" xmlns:mc="http://schemas.openxmlformats.org/markup-compatibility/2006" xmlns:xr16="http://schemas.microsoft.com/office/spreadsheetml/2017/revision16" mc:Ignorable="xr16" name="DatosExternos3" preserveFormatting="0" connectionId="16" xr16:uid="{00000000-0016-0000-2300-000020000000}" autoFormatId="0" applyNumberFormats="0" applyBorderFormats="0" applyFontFormats="1" applyPatternFormats="0" applyAlignmentFormats="0" applyWidthHeightFormats="1">
  <queryTableRefresh preserveSortFilterLayout="0">
    <queryTableFields/>
  </queryTableRefresh>
</queryTable>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DatosExternos2" preserveFormatting="0" connectionId="25" xr16:uid="{00000000-0016-0000-0800-000003000000}" autoFormatId="0" applyNumberFormats="0" applyBorderFormats="0" applyFontFormats="1" applyPatternFormats="0" applyAlignmentFormats="0" applyWidthHeightFormats="1">
  <queryTableRefresh preserveSortFilterLayout="0">
    <queryTableFields/>
  </queryTableRefresh>
</queryTable>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DatosExternos1" preserveFormatting="0" connectionId="5" xr16:uid="{00000000-0016-0000-0900-000004000000}" autoFormatId="0" applyNumberFormats="0" applyBorderFormats="0" applyFontFormats="1" applyPatternFormats="0" applyAlignmentFormats="0" applyWidthHeightFormats="1">
  <queryTableRefresh preserveSortFilterLayout="0">
    <queryTableFields/>
  </queryTableRefresh>
</queryTable>
</file>

<file path=xl/queryTables/queryTable6.xml><?xml version="1.0" encoding="utf-8"?>
<queryTable xmlns="http://schemas.openxmlformats.org/spreadsheetml/2006/main" xmlns:mc="http://schemas.openxmlformats.org/markup-compatibility/2006" xmlns:xr16="http://schemas.microsoft.com/office/spreadsheetml/2017/revision16" mc:Ignorable="xr16" name="DatosExternos2" preserveFormatting="0" connectionId="23" xr16:uid="{00000000-0016-0000-0900-000005000000}" autoFormatId="0" applyNumberFormats="0" applyBorderFormats="0" applyFontFormats="1" applyPatternFormats="0" applyAlignmentFormats="0" applyWidthHeightFormats="1">
  <queryTableRefresh preserveSortFilterLayout="0">
    <queryTableFields/>
  </queryTableRefresh>
</queryTable>
</file>

<file path=xl/queryTables/queryTable7.xml><?xml version="1.0" encoding="utf-8"?>
<queryTable xmlns="http://schemas.openxmlformats.org/spreadsheetml/2006/main" xmlns:mc="http://schemas.openxmlformats.org/markup-compatibility/2006" xmlns:xr16="http://schemas.microsoft.com/office/spreadsheetml/2017/revision16" mc:Ignorable="xr16" name="DatosExternos1" preserveFormatting="0" connectionId="3" xr16:uid="{00000000-0016-0000-0A00-000006000000}" autoFormatId="0" applyNumberFormats="0" applyBorderFormats="0" applyFontFormats="1" applyPatternFormats="0" applyAlignmentFormats="0" applyWidthHeightFormats="1">
  <queryTableRefresh preserveSortFilterLayout="0">
    <queryTableFields/>
  </queryTableRefresh>
</queryTable>
</file>

<file path=xl/queryTables/queryTable8.xml><?xml version="1.0" encoding="utf-8"?>
<queryTable xmlns="http://schemas.openxmlformats.org/spreadsheetml/2006/main" xmlns:mc="http://schemas.openxmlformats.org/markup-compatibility/2006" xmlns:xr16="http://schemas.microsoft.com/office/spreadsheetml/2017/revision16" mc:Ignorable="xr16" name="DatosExternos2" preserveFormatting="0" connectionId="22" xr16:uid="{00000000-0016-0000-0A00-000007000000}" autoFormatId="0" applyNumberFormats="0" applyBorderFormats="0" applyFontFormats="1" applyPatternFormats="0" applyAlignmentFormats="0" applyWidthHeightFormats="1">
  <queryTableRefresh preserveSortFilterLayout="0">
    <queryTableFields/>
  </queryTableRefresh>
</queryTable>
</file>

<file path=xl/queryTables/queryTable9.xml><?xml version="1.0" encoding="utf-8"?>
<queryTable xmlns="http://schemas.openxmlformats.org/spreadsheetml/2006/main" xmlns:mc="http://schemas.openxmlformats.org/markup-compatibility/2006" xmlns:xr16="http://schemas.microsoft.com/office/spreadsheetml/2017/revision16" mc:Ignorable="xr16" name="DatosExternos2" preserveFormatting="0" connectionId="21" xr16:uid="{00000000-0016-0000-0B00-000008000000}" autoFormatId="0" applyNumberFormats="0" applyBorderFormats="0" applyFontFormats="1" applyPatternFormats="0" applyAlignmentFormats="0" applyWidthHeightFormats="1">
  <queryTableRefresh preserveSortFilterLayout="0">
    <queryTableFields/>
  </queryTableRefresh>
</query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1" dT="2019-05-14T17:15:55.37" personId="{7F4B3C17-9AFA-4CEB-8D62-C3CF0F942384}" id="{296174B1-F04F-4190-8A3D-D7BCEE84685E}">
    <text>Producto no está diseñado inicialmente para incluir a conyuge y asegurados dependientes hijos dentro de la misma póliza. Por tanto este campo está de más.</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oe.doe@gmail.com" TargetMode="External"/></Relationships>
</file>

<file path=xl/worksheets/_rels/sheet10.xml.rels><?xml version="1.0" encoding="UTF-8" standalone="yes"?>
<Relationships xmlns="http://schemas.openxmlformats.org/package/2006/relationships"><Relationship Id="rId2" Type="http://schemas.openxmlformats.org/officeDocument/2006/relationships/queryTable" Target="../queryTables/queryTable6.xml"/><Relationship Id="rId1" Type="http://schemas.openxmlformats.org/officeDocument/2006/relationships/queryTable" Target="../queryTables/queryTable5.xml"/></Relationships>
</file>

<file path=xl/worksheets/_rels/sheet11.xml.rels><?xml version="1.0" encoding="UTF-8" standalone="yes"?>
<Relationships xmlns="http://schemas.openxmlformats.org/package/2006/relationships"><Relationship Id="rId2" Type="http://schemas.openxmlformats.org/officeDocument/2006/relationships/queryTable" Target="../queryTables/queryTable8.xml"/><Relationship Id="rId1" Type="http://schemas.openxmlformats.org/officeDocument/2006/relationships/queryTable" Target="../queryTables/queryTable7.xml"/></Relationships>
</file>

<file path=xl/worksheets/_rels/sheet12.xml.rels><?xml version="1.0" encoding="UTF-8" standalone="yes"?>
<Relationships xmlns="http://schemas.openxmlformats.org/package/2006/relationships"><Relationship Id="rId2" Type="http://schemas.openxmlformats.org/officeDocument/2006/relationships/queryTable" Target="../queryTables/queryTable10.xml"/><Relationship Id="rId1" Type="http://schemas.openxmlformats.org/officeDocument/2006/relationships/queryTable" Target="../queryTables/queryTable9.xml"/></Relationships>
</file>

<file path=xl/worksheets/_rels/sheet13.xml.rels><?xml version="1.0" encoding="UTF-8" standalone="yes"?>
<Relationships xmlns="http://schemas.openxmlformats.org/package/2006/relationships"><Relationship Id="rId2" Type="http://schemas.openxmlformats.org/officeDocument/2006/relationships/queryTable" Target="../queryTables/queryTable12.xml"/><Relationship Id="rId1" Type="http://schemas.openxmlformats.org/officeDocument/2006/relationships/queryTable" Target="../queryTables/queryTable11.xml"/></Relationships>
</file>

<file path=xl/worksheets/_rels/sheet14.xml.rels><?xml version="1.0" encoding="UTF-8" standalone="yes"?>
<Relationships xmlns="http://schemas.openxmlformats.org/package/2006/relationships"><Relationship Id="rId2" Type="http://schemas.openxmlformats.org/officeDocument/2006/relationships/queryTable" Target="../queryTables/queryTable14.xml"/><Relationship Id="rId1" Type="http://schemas.openxmlformats.org/officeDocument/2006/relationships/queryTable" Target="../queryTables/queryTable13.xml"/></Relationships>
</file>

<file path=xl/worksheets/_rels/sheet15.xml.rels><?xml version="1.0" encoding="UTF-8" standalone="yes"?>
<Relationships xmlns="http://schemas.openxmlformats.org/package/2006/relationships"><Relationship Id="rId2" Type="http://schemas.openxmlformats.org/officeDocument/2006/relationships/queryTable" Target="../queryTables/queryTable16.xml"/><Relationship Id="rId1" Type="http://schemas.openxmlformats.org/officeDocument/2006/relationships/queryTable" Target="../queryTables/queryTable15.xml"/></Relationships>
</file>

<file path=xl/worksheets/_rels/sheet16.xml.rels><?xml version="1.0" encoding="UTF-8" standalone="yes"?>
<Relationships xmlns="http://schemas.openxmlformats.org/package/2006/relationships"><Relationship Id="rId2" Type="http://schemas.openxmlformats.org/officeDocument/2006/relationships/queryTable" Target="../queryTables/queryTable18.xml"/><Relationship Id="rId1" Type="http://schemas.openxmlformats.org/officeDocument/2006/relationships/queryTable" Target="../queryTables/queryTable17.xml"/></Relationships>
</file>

<file path=xl/worksheets/_rels/sheet17.xml.rels><?xml version="1.0" encoding="UTF-8" standalone="yes"?>
<Relationships xmlns="http://schemas.openxmlformats.org/package/2006/relationships"><Relationship Id="rId2" Type="http://schemas.openxmlformats.org/officeDocument/2006/relationships/queryTable" Target="../queryTables/queryTable20.xml"/><Relationship Id="rId1" Type="http://schemas.openxmlformats.org/officeDocument/2006/relationships/queryTable" Target="../queryTables/queryTable19.xml"/></Relationships>
</file>

<file path=xl/worksheets/_rels/sheet18.xml.rels><?xml version="1.0" encoding="UTF-8" standalone="yes"?>
<Relationships xmlns="http://schemas.openxmlformats.org/package/2006/relationships"><Relationship Id="rId1" Type="http://schemas.openxmlformats.org/officeDocument/2006/relationships/queryTable" Target="../queryTables/queryTable21.xml"/></Relationships>
</file>

<file path=xl/worksheets/_rels/sheet19.xml.rels><?xml version="1.0" encoding="UTF-8" standalone="yes"?>
<Relationships xmlns="http://schemas.openxmlformats.org/package/2006/relationships"><Relationship Id="rId1" Type="http://schemas.openxmlformats.org/officeDocument/2006/relationships/queryTable" Target="../queryTables/queryTable2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queryTable" Target="../queryTables/queryTable23.xml"/></Relationships>
</file>

<file path=xl/worksheets/_rels/sheet21.xml.rels><?xml version="1.0" encoding="UTF-8" standalone="yes"?>
<Relationships xmlns="http://schemas.openxmlformats.org/package/2006/relationships"><Relationship Id="rId1" Type="http://schemas.openxmlformats.org/officeDocument/2006/relationships/queryTable" Target="../queryTables/queryTable24.xml"/></Relationships>
</file>

<file path=xl/worksheets/_rels/sheet22.xml.rels><?xml version="1.0" encoding="UTF-8" standalone="yes"?>
<Relationships xmlns="http://schemas.openxmlformats.org/package/2006/relationships"><Relationship Id="rId1" Type="http://schemas.openxmlformats.org/officeDocument/2006/relationships/queryTable" Target="../queryTables/queryTable25.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5.xml.rels><?xml version="1.0" encoding="UTF-8" standalone="yes"?>
<Relationships xmlns="http://schemas.openxmlformats.org/package/2006/relationships"><Relationship Id="rId3" Type="http://schemas.openxmlformats.org/officeDocument/2006/relationships/queryTable" Target="../queryTables/queryTable26.xml"/><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queryTable" Target="../queryTables/queryTable27.xml"/><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31.xml.rels><?xml version="1.0" encoding="UTF-8" standalone="yes"?>
<Relationships xmlns="http://schemas.openxmlformats.org/package/2006/relationships"><Relationship Id="rId3" Type="http://schemas.openxmlformats.org/officeDocument/2006/relationships/queryTable" Target="../queryTables/queryTable28.xml"/><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32.xml.rels><?xml version="1.0" encoding="UTF-8" standalone="yes"?>
<Relationships xmlns="http://schemas.openxmlformats.org/package/2006/relationships"><Relationship Id="rId3" Type="http://schemas.openxmlformats.org/officeDocument/2006/relationships/queryTable" Target="../queryTables/queryTable29.xml"/><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33.xml.rels><?xml version="1.0" encoding="UTF-8" standalone="yes"?>
<Relationships xmlns="http://schemas.openxmlformats.org/package/2006/relationships"><Relationship Id="rId3" Type="http://schemas.openxmlformats.org/officeDocument/2006/relationships/queryTable" Target="../queryTables/queryTable30.xml"/><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34.xml.rels><?xml version="1.0" encoding="UTF-8" standalone="yes"?>
<Relationships xmlns="http://schemas.openxmlformats.org/package/2006/relationships"><Relationship Id="rId3" Type="http://schemas.openxmlformats.org/officeDocument/2006/relationships/queryTable" Target="../queryTables/queryTable31.xml"/><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35.xml.rels><?xml version="1.0" encoding="UTF-8" standalone="yes"?>
<Relationships xmlns="http://schemas.openxmlformats.org/package/2006/relationships"><Relationship Id="rId1" Type="http://schemas.openxmlformats.org/officeDocument/2006/relationships/queryTable" Target="../queryTables/queryTable32.xml"/></Relationships>
</file>

<file path=xl/worksheets/_rels/sheet36.xml.rels><?xml version="1.0" encoding="UTF-8" standalone="yes"?>
<Relationships xmlns="http://schemas.openxmlformats.org/package/2006/relationships"><Relationship Id="rId1" Type="http://schemas.openxmlformats.org/officeDocument/2006/relationships/queryTable" Target="../queryTables/queryTable3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queryTable" Target="../queryTables/queryTable2.xml"/><Relationship Id="rId1" Type="http://schemas.openxmlformats.org/officeDocument/2006/relationships/queryTable" Target="../queryTables/queryTable1.xml"/></Relationships>
</file>

<file path=xl/worksheets/_rels/sheet9.xml.rels><?xml version="1.0" encoding="UTF-8" standalone="yes"?>
<Relationships xmlns="http://schemas.openxmlformats.org/package/2006/relationships"><Relationship Id="rId2" Type="http://schemas.openxmlformats.org/officeDocument/2006/relationships/queryTable" Target="../queryTables/queryTable4.xml"/><Relationship Id="rId1" Type="http://schemas.openxmlformats.org/officeDocument/2006/relationships/queryTable" Target="../queryTables/query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VL16"/>
  <sheetViews>
    <sheetView showGridLines="0" showRowColHeaders="0" tabSelected="1" workbookViewId="0">
      <selection activeCell="C12" sqref="C12"/>
    </sheetView>
  </sheetViews>
  <sheetFormatPr defaultRowHeight="12.75" customHeight="1" zeroHeight="1" x14ac:dyDescent="0.2"/>
  <cols>
    <col min="1" max="1" width="3.5703125" style="224" customWidth="1"/>
    <col min="2" max="2" width="23.85546875" style="224" customWidth="1"/>
    <col min="3" max="3" width="38.85546875" style="224" customWidth="1"/>
    <col min="4" max="4" width="3.5703125" style="224" customWidth="1"/>
    <col min="5" max="256" width="0" style="224" hidden="1" customWidth="1"/>
    <col min="257" max="257" width="3.5703125" style="224" hidden="1" customWidth="1"/>
    <col min="258" max="258" width="23.85546875" style="224" hidden="1" customWidth="1"/>
    <col min="259" max="259" width="38.85546875" style="224" hidden="1" customWidth="1"/>
    <col min="260" max="260" width="3.5703125" style="224" hidden="1" customWidth="1"/>
    <col min="261" max="512" width="0" style="224" hidden="1" customWidth="1"/>
    <col min="513" max="513" width="3.5703125" style="224" hidden="1" customWidth="1"/>
    <col min="514" max="514" width="23.85546875" style="224" hidden="1" customWidth="1"/>
    <col min="515" max="515" width="38.85546875" style="224" hidden="1" customWidth="1"/>
    <col min="516" max="516" width="3.5703125" style="224" hidden="1" customWidth="1"/>
    <col min="517" max="768" width="0" style="224" hidden="1" customWidth="1"/>
    <col min="769" max="769" width="3.5703125" style="224" hidden="1" customWidth="1"/>
    <col min="770" max="770" width="23.85546875" style="224" hidden="1" customWidth="1"/>
    <col min="771" max="771" width="38.85546875" style="224" hidden="1" customWidth="1"/>
    <col min="772" max="772" width="3.5703125" style="224" hidden="1" customWidth="1"/>
    <col min="773" max="1024" width="0" style="224" hidden="1" customWidth="1"/>
    <col min="1025" max="1025" width="3.5703125" style="224" hidden="1" customWidth="1"/>
    <col min="1026" max="1026" width="23.85546875" style="224" hidden="1" customWidth="1"/>
    <col min="1027" max="1027" width="38.85546875" style="224" hidden="1" customWidth="1"/>
    <col min="1028" max="1028" width="3.5703125" style="224" hidden="1" customWidth="1"/>
    <col min="1029" max="1280" width="0" style="224" hidden="1" customWidth="1"/>
    <col min="1281" max="1281" width="3.5703125" style="224" hidden="1" customWidth="1"/>
    <col min="1282" max="1282" width="23.85546875" style="224" hidden="1" customWidth="1"/>
    <col min="1283" max="1283" width="38.85546875" style="224" hidden="1" customWidth="1"/>
    <col min="1284" max="1284" width="3.5703125" style="224" hidden="1" customWidth="1"/>
    <col min="1285" max="1536" width="0" style="224" hidden="1" customWidth="1"/>
    <col min="1537" max="1537" width="3.5703125" style="224" hidden="1" customWidth="1"/>
    <col min="1538" max="1538" width="23.85546875" style="224" hidden="1" customWidth="1"/>
    <col min="1539" max="1539" width="38.85546875" style="224" hidden="1" customWidth="1"/>
    <col min="1540" max="1540" width="3.5703125" style="224" hidden="1" customWidth="1"/>
    <col min="1541" max="1792" width="0" style="224" hidden="1" customWidth="1"/>
    <col min="1793" max="1793" width="3.5703125" style="224" hidden="1" customWidth="1"/>
    <col min="1794" max="1794" width="23.85546875" style="224" hidden="1" customWidth="1"/>
    <col min="1795" max="1795" width="38.85546875" style="224" hidden="1" customWidth="1"/>
    <col min="1796" max="1796" width="3.5703125" style="224" hidden="1" customWidth="1"/>
    <col min="1797" max="2048" width="0" style="224" hidden="1" customWidth="1"/>
    <col min="2049" max="2049" width="3.5703125" style="224" hidden="1" customWidth="1"/>
    <col min="2050" max="2050" width="23.85546875" style="224" hidden="1" customWidth="1"/>
    <col min="2051" max="2051" width="38.85546875" style="224" hidden="1" customWidth="1"/>
    <col min="2052" max="2052" width="3.5703125" style="224" hidden="1" customWidth="1"/>
    <col min="2053" max="2304" width="0" style="224" hidden="1" customWidth="1"/>
    <col min="2305" max="2305" width="3.5703125" style="224" hidden="1" customWidth="1"/>
    <col min="2306" max="2306" width="23.85546875" style="224" hidden="1" customWidth="1"/>
    <col min="2307" max="2307" width="38.85546875" style="224" hidden="1" customWidth="1"/>
    <col min="2308" max="2308" width="3.5703125" style="224" hidden="1" customWidth="1"/>
    <col min="2309" max="2560" width="0" style="224" hidden="1" customWidth="1"/>
    <col min="2561" max="2561" width="3.5703125" style="224" hidden="1" customWidth="1"/>
    <col min="2562" max="2562" width="23.85546875" style="224" hidden="1" customWidth="1"/>
    <col min="2563" max="2563" width="38.85546875" style="224" hidden="1" customWidth="1"/>
    <col min="2564" max="2564" width="3.5703125" style="224" hidden="1" customWidth="1"/>
    <col min="2565" max="2816" width="0" style="224" hidden="1" customWidth="1"/>
    <col min="2817" max="2817" width="3.5703125" style="224" hidden="1" customWidth="1"/>
    <col min="2818" max="2818" width="23.85546875" style="224" hidden="1" customWidth="1"/>
    <col min="2819" max="2819" width="38.85546875" style="224" hidden="1" customWidth="1"/>
    <col min="2820" max="2820" width="3.5703125" style="224" hidden="1" customWidth="1"/>
    <col min="2821" max="3072" width="0" style="224" hidden="1" customWidth="1"/>
    <col min="3073" max="3073" width="3.5703125" style="224" hidden="1" customWidth="1"/>
    <col min="3074" max="3074" width="23.85546875" style="224" hidden="1" customWidth="1"/>
    <col min="3075" max="3075" width="38.85546875" style="224" hidden="1" customWidth="1"/>
    <col min="3076" max="3076" width="3.5703125" style="224" hidden="1" customWidth="1"/>
    <col min="3077" max="3328" width="0" style="224" hidden="1" customWidth="1"/>
    <col min="3329" max="3329" width="3.5703125" style="224" hidden="1" customWidth="1"/>
    <col min="3330" max="3330" width="23.85546875" style="224" hidden="1" customWidth="1"/>
    <col min="3331" max="3331" width="38.85546875" style="224" hidden="1" customWidth="1"/>
    <col min="3332" max="3332" width="3.5703125" style="224" hidden="1" customWidth="1"/>
    <col min="3333" max="3584" width="0" style="224" hidden="1" customWidth="1"/>
    <col min="3585" max="3585" width="3.5703125" style="224" hidden="1" customWidth="1"/>
    <col min="3586" max="3586" width="23.85546875" style="224" hidden="1" customWidth="1"/>
    <col min="3587" max="3587" width="38.85546875" style="224" hidden="1" customWidth="1"/>
    <col min="3588" max="3588" width="3.5703125" style="224" hidden="1" customWidth="1"/>
    <col min="3589" max="3840" width="0" style="224" hidden="1" customWidth="1"/>
    <col min="3841" max="3841" width="3.5703125" style="224" hidden="1" customWidth="1"/>
    <col min="3842" max="3842" width="23.85546875" style="224" hidden="1" customWidth="1"/>
    <col min="3843" max="3843" width="38.85546875" style="224" hidden="1" customWidth="1"/>
    <col min="3844" max="3844" width="3.5703125" style="224" hidden="1" customWidth="1"/>
    <col min="3845" max="4096" width="0" style="224" hidden="1" customWidth="1"/>
    <col min="4097" max="4097" width="3.5703125" style="224" hidden="1" customWidth="1"/>
    <col min="4098" max="4098" width="23.85546875" style="224" hidden="1" customWidth="1"/>
    <col min="4099" max="4099" width="38.85546875" style="224" hidden="1" customWidth="1"/>
    <col min="4100" max="4100" width="3.5703125" style="224" hidden="1" customWidth="1"/>
    <col min="4101" max="4352" width="0" style="224" hidden="1" customWidth="1"/>
    <col min="4353" max="4353" width="3.5703125" style="224" hidden="1" customWidth="1"/>
    <col min="4354" max="4354" width="23.85546875" style="224" hidden="1" customWidth="1"/>
    <col min="4355" max="4355" width="38.85546875" style="224" hidden="1" customWidth="1"/>
    <col min="4356" max="4356" width="3.5703125" style="224" hidden="1" customWidth="1"/>
    <col min="4357" max="4608" width="0" style="224" hidden="1" customWidth="1"/>
    <col min="4609" max="4609" width="3.5703125" style="224" hidden="1" customWidth="1"/>
    <col min="4610" max="4610" width="23.85546875" style="224" hidden="1" customWidth="1"/>
    <col min="4611" max="4611" width="38.85546875" style="224" hidden="1" customWidth="1"/>
    <col min="4612" max="4612" width="3.5703125" style="224" hidden="1" customWidth="1"/>
    <col min="4613" max="4864" width="0" style="224" hidden="1" customWidth="1"/>
    <col min="4865" max="4865" width="3.5703125" style="224" hidden="1" customWidth="1"/>
    <col min="4866" max="4866" width="23.85546875" style="224" hidden="1" customWidth="1"/>
    <col min="4867" max="4867" width="38.85546875" style="224" hidden="1" customWidth="1"/>
    <col min="4868" max="4868" width="3.5703125" style="224" hidden="1" customWidth="1"/>
    <col min="4869" max="5120" width="0" style="224" hidden="1" customWidth="1"/>
    <col min="5121" max="5121" width="3.5703125" style="224" hidden="1" customWidth="1"/>
    <col min="5122" max="5122" width="23.85546875" style="224" hidden="1" customWidth="1"/>
    <col min="5123" max="5123" width="38.85546875" style="224" hidden="1" customWidth="1"/>
    <col min="5124" max="5124" width="3.5703125" style="224" hidden="1" customWidth="1"/>
    <col min="5125" max="5376" width="0" style="224" hidden="1" customWidth="1"/>
    <col min="5377" max="5377" width="3.5703125" style="224" hidden="1" customWidth="1"/>
    <col min="5378" max="5378" width="23.85546875" style="224" hidden="1" customWidth="1"/>
    <col min="5379" max="5379" width="38.85546875" style="224" hidden="1" customWidth="1"/>
    <col min="5380" max="5380" width="3.5703125" style="224" hidden="1" customWidth="1"/>
    <col min="5381" max="5632" width="0" style="224" hidden="1" customWidth="1"/>
    <col min="5633" max="5633" width="3.5703125" style="224" hidden="1" customWidth="1"/>
    <col min="5634" max="5634" width="23.85546875" style="224" hidden="1" customWidth="1"/>
    <col min="5635" max="5635" width="38.85546875" style="224" hidden="1" customWidth="1"/>
    <col min="5636" max="5636" width="3.5703125" style="224" hidden="1" customWidth="1"/>
    <col min="5637" max="5888" width="0" style="224" hidden="1" customWidth="1"/>
    <col min="5889" max="5889" width="3.5703125" style="224" hidden="1" customWidth="1"/>
    <col min="5890" max="5890" width="23.85546875" style="224" hidden="1" customWidth="1"/>
    <col min="5891" max="5891" width="38.85546875" style="224" hidden="1" customWidth="1"/>
    <col min="5892" max="5892" width="3.5703125" style="224" hidden="1" customWidth="1"/>
    <col min="5893" max="6144" width="0" style="224" hidden="1" customWidth="1"/>
    <col min="6145" max="6145" width="3.5703125" style="224" hidden="1" customWidth="1"/>
    <col min="6146" max="6146" width="23.85546875" style="224" hidden="1" customWidth="1"/>
    <col min="6147" max="6147" width="38.85546875" style="224" hidden="1" customWidth="1"/>
    <col min="6148" max="6148" width="3.5703125" style="224" hidden="1" customWidth="1"/>
    <col min="6149" max="6400" width="0" style="224" hidden="1" customWidth="1"/>
    <col min="6401" max="6401" width="3.5703125" style="224" hidden="1" customWidth="1"/>
    <col min="6402" max="6402" width="23.85546875" style="224" hidden="1" customWidth="1"/>
    <col min="6403" max="6403" width="38.85546875" style="224" hidden="1" customWidth="1"/>
    <col min="6404" max="6404" width="3.5703125" style="224" hidden="1" customWidth="1"/>
    <col min="6405" max="6656" width="0" style="224" hidden="1" customWidth="1"/>
    <col min="6657" max="6657" width="3.5703125" style="224" hidden="1" customWidth="1"/>
    <col min="6658" max="6658" width="23.85546875" style="224" hidden="1" customWidth="1"/>
    <col min="6659" max="6659" width="38.85546875" style="224" hidden="1" customWidth="1"/>
    <col min="6660" max="6660" width="3.5703125" style="224" hidden="1" customWidth="1"/>
    <col min="6661" max="6912" width="0" style="224" hidden="1" customWidth="1"/>
    <col min="6913" max="6913" width="3.5703125" style="224" hidden="1" customWidth="1"/>
    <col min="6914" max="6914" width="23.85546875" style="224" hidden="1" customWidth="1"/>
    <col min="6915" max="6915" width="38.85546875" style="224" hidden="1" customWidth="1"/>
    <col min="6916" max="6916" width="3.5703125" style="224" hidden="1" customWidth="1"/>
    <col min="6917" max="7168" width="0" style="224" hidden="1" customWidth="1"/>
    <col min="7169" max="7169" width="3.5703125" style="224" hidden="1" customWidth="1"/>
    <col min="7170" max="7170" width="23.85546875" style="224" hidden="1" customWidth="1"/>
    <col min="7171" max="7171" width="38.85546875" style="224" hidden="1" customWidth="1"/>
    <col min="7172" max="7172" width="3.5703125" style="224" hidden="1" customWidth="1"/>
    <col min="7173" max="7424" width="0" style="224" hidden="1" customWidth="1"/>
    <col min="7425" max="7425" width="3.5703125" style="224" hidden="1" customWidth="1"/>
    <col min="7426" max="7426" width="23.85546875" style="224" hidden="1" customWidth="1"/>
    <col min="7427" max="7427" width="38.85546875" style="224" hidden="1" customWidth="1"/>
    <col min="7428" max="7428" width="3.5703125" style="224" hidden="1" customWidth="1"/>
    <col min="7429" max="7680" width="0" style="224" hidden="1" customWidth="1"/>
    <col min="7681" max="7681" width="3.5703125" style="224" hidden="1" customWidth="1"/>
    <col min="7682" max="7682" width="23.85546875" style="224" hidden="1" customWidth="1"/>
    <col min="7683" max="7683" width="38.85546875" style="224" hidden="1" customWidth="1"/>
    <col min="7684" max="7684" width="3.5703125" style="224" hidden="1" customWidth="1"/>
    <col min="7685" max="7936" width="0" style="224" hidden="1" customWidth="1"/>
    <col min="7937" max="7937" width="3.5703125" style="224" hidden="1" customWidth="1"/>
    <col min="7938" max="7938" width="23.85546875" style="224" hidden="1" customWidth="1"/>
    <col min="7939" max="7939" width="38.85546875" style="224" hidden="1" customWidth="1"/>
    <col min="7940" max="7940" width="3.5703125" style="224" hidden="1" customWidth="1"/>
    <col min="7941" max="8192" width="0" style="224" hidden="1" customWidth="1"/>
    <col min="8193" max="8193" width="3.5703125" style="224" hidden="1" customWidth="1"/>
    <col min="8194" max="8194" width="23.85546875" style="224" hidden="1" customWidth="1"/>
    <col min="8195" max="8195" width="38.85546875" style="224" hidden="1" customWidth="1"/>
    <col min="8196" max="8196" width="3.5703125" style="224" hidden="1" customWidth="1"/>
    <col min="8197" max="8448" width="0" style="224" hidden="1" customWidth="1"/>
    <col min="8449" max="8449" width="3.5703125" style="224" hidden="1" customWidth="1"/>
    <col min="8450" max="8450" width="23.85546875" style="224" hidden="1" customWidth="1"/>
    <col min="8451" max="8451" width="38.85546875" style="224" hidden="1" customWidth="1"/>
    <col min="8452" max="8452" width="3.5703125" style="224" hidden="1" customWidth="1"/>
    <col min="8453" max="8704" width="0" style="224" hidden="1" customWidth="1"/>
    <col min="8705" max="8705" width="3.5703125" style="224" hidden="1" customWidth="1"/>
    <col min="8706" max="8706" width="23.85546875" style="224" hidden="1" customWidth="1"/>
    <col min="8707" max="8707" width="38.85546875" style="224" hidden="1" customWidth="1"/>
    <col min="8708" max="8708" width="3.5703125" style="224" hidden="1" customWidth="1"/>
    <col min="8709" max="8960" width="0" style="224" hidden="1" customWidth="1"/>
    <col min="8961" max="8961" width="3.5703125" style="224" hidden="1" customWidth="1"/>
    <col min="8962" max="8962" width="23.85546875" style="224" hidden="1" customWidth="1"/>
    <col min="8963" max="8963" width="38.85546875" style="224" hidden="1" customWidth="1"/>
    <col min="8964" max="8964" width="3.5703125" style="224" hidden="1" customWidth="1"/>
    <col min="8965" max="9216" width="0" style="224" hidden="1" customWidth="1"/>
    <col min="9217" max="9217" width="3.5703125" style="224" hidden="1" customWidth="1"/>
    <col min="9218" max="9218" width="23.85546875" style="224" hidden="1" customWidth="1"/>
    <col min="9219" max="9219" width="38.85546875" style="224" hidden="1" customWidth="1"/>
    <col min="9220" max="9220" width="3.5703125" style="224" hidden="1" customWidth="1"/>
    <col min="9221" max="9472" width="0" style="224" hidden="1" customWidth="1"/>
    <col min="9473" max="9473" width="3.5703125" style="224" hidden="1" customWidth="1"/>
    <col min="9474" max="9474" width="23.85546875" style="224" hidden="1" customWidth="1"/>
    <col min="9475" max="9475" width="38.85546875" style="224" hidden="1" customWidth="1"/>
    <col min="9476" max="9476" width="3.5703125" style="224" hidden="1" customWidth="1"/>
    <col min="9477" max="9728" width="0" style="224" hidden="1" customWidth="1"/>
    <col min="9729" max="9729" width="3.5703125" style="224" hidden="1" customWidth="1"/>
    <col min="9730" max="9730" width="23.85546875" style="224" hidden="1" customWidth="1"/>
    <col min="9731" max="9731" width="38.85546875" style="224" hidden="1" customWidth="1"/>
    <col min="9732" max="9732" width="3.5703125" style="224" hidden="1" customWidth="1"/>
    <col min="9733" max="9984" width="0" style="224" hidden="1" customWidth="1"/>
    <col min="9985" max="9985" width="3.5703125" style="224" hidden="1" customWidth="1"/>
    <col min="9986" max="9986" width="23.85546875" style="224" hidden="1" customWidth="1"/>
    <col min="9987" max="9987" width="38.85546875" style="224" hidden="1" customWidth="1"/>
    <col min="9988" max="9988" width="3.5703125" style="224" hidden="1" customWidth="1"/>
    <col min="9989" max="10240" width="0" style="224" hidden="1" customWidth="1"/>
    <col min="10241" max="10241" width="3.5703125" style="224" hidden="1" customWidth="1"/>
    <col min="10242" max="10242" width="23.85546875" style="224" hidden="1" customWidth="1"/>
    <col min="10243" max="10243" width="38.85546875" style="224" hidden="1" customWidth="1"/>
    <col min="10244" max="10244" width="3.5703125" style="224" hidden="1" customWidth="1"/>
    <col min="10245" max="10496" width="0" style="224" hidden="1" customWidth="1"/>
    <col min="10497" max="10497" width="3.5703125" style="224" hidden="1" customWidth="1"/>
    <col min="10498" max="10498" width="23.85546875" style="224" hidden="1" customWidth="1"/>
    <col min="10499" max="10499" width="38.85546875" style="224" hidden="1" customWidth="1"/>
    <col min="10500" max="10500" width="3.5703125" style="224" hidden="1" customWidth="1"/>
    <col min="10501" max="10752" width="0" style="224" hidden="1" customWidth="1"/>
    <col min="10753" max="10753" width="3.5703125" style="224" hidden="1" customWidth="1"/>
    <col min="10754" max="10754" width="23.85546875" style="224" hidden="1" customWidth="1"/>
    <col min="10755" max="10755" width="38.85546875" style="224" hidden="1" customWidth="1"/>
    <col min="10756" max="10756" width="3.5703125" style="224" hidden="1" customWidth="1"/>
    <col min="10757" max="11008" width="0" style="224" hidden="1" customWidth="1"/>
    <col min="11009" max="11009" width="3.5703125" style="224" hidden="1" customWidth="1"/>
    <col min="11010" max="11010" width="23.85546875" style="224" hidden="1" customWidth="1"/>
    <col min="11011" max="11011" width="38.85546875" style="224" hidden="1" customWidth="1"/>
    <col min="11012" max="11012" width="3.5703125" style="224" hidden="1" customWidth="1"/>
    <col min="11013" max="11264" width="0" style="224" hidden="1" customWidth="1"/>
    <col min="11265" max="11265" width="3.5703125" style="224" hidden="1" customWidth="1"/>
    <col min="11266" max="11266" width="23.85546875" style="224" hidden="1" customWidth="1"/>
    <col min="11267" max="11267" width="38.85546875" style="224" hidden="1" customWidth="1"/>
    <col min="11268" max="11268" width="3.5703125" style="224" hidden="1" customWidth="1"/>
    <col min="11269" max="11520" width="0" style="224" hidden="1" customWidth="1"/>
    <col min="11521" max="11521" width="3.5703125" style="224" hidden="1" customWidth="1"/>
    <col min="11522" max="11522" width="23.85546875" style="224" hidden="1" customWidth="1"/>
    <col min="11523" max="11523" width="38.85546875" style="224" hidden="1" customWidth="1"/>
    <col min="11524" max="11524" width="3.5703125" style="224" hidden="1" customWidth="1"/>
    <col min="11525" max="11776" width="0" style="224" hidden="1" customWidth="1"/>
    <col min="11777" max="11777" width="3.5703125" style="224" hidden="1" customWidth="1"/>
    <col min="11778" max="11778" width="23.85546875" style="224" hidden="1" customWidth="1"/>
    <col min="11779" max="11779" width="38.85546875" style="224" hidden="1" customWidth="1"/>
    <col min="11780" max="11780" width="3.5703125" style="224" hidden="1" customWidth="1"/>
    <col min="11781" max="12032" width="0" style="224" hidden="1" customWidth="1"/>
    <col min="12033" max="12033" width="3.5703125" style="224" hidden="1" customWidth="1"/>
    <col min="12034" max="12034" width="23.85546875" style="224" hidden="1" customWidth="1"/>
    <col min="12035" max="12035" width="38.85546875" style="224" hidden="1" customWidth="1"/>
    <col min="12036" max="12036" width="3.5703125" style="224" hidden="1" customWidth="1"/>
    <col min="12037" max="12288" width="0" style="224" hidden="1" customWidth="1"/>
    <col min="12289" max="12289" width="3.5703125" style="224" hidden="1" customWidth="1"/>
    <col min="12290" max="12290" width="23.85546875" style="224" hidden="1" customWidth="1"/>
    <col min="12291" max="12291" width="38.85546875" style="224" hidden="1" customWidth="1"/>
    <col min="12292" max="12292" width="3.5703125" style="224" hidden="1" customWidth="1"/>
    <col min="12293" max="12544" width="0" style="224" hidden="1" customWidth="1"/>
    <col min="12545" max="12545" width="3.5703125" style="224" hidden="1" customWidth="1"/>
    <col min="12546" max="12546" width="23.85546875" style="224" hidden="1" customWidth="1"/>
    <col min="12547" max="12547" width="38.85546875" style="224" hidden="1" customWidth="1"/>
    <col min="12548" max="12548" width="3.5703125" style="224" hidden="1" customWidth="1"/>
    <col min="12549" max="12800" width="0" style="224" hidden="1" customWidth="1"/>
    <col min="12801" max="12801" width="3.5703125" style="224" hidden="1" customWidth="1"/>
    <col min="12802" max="12802" width="23.85546875" style="224" hidden="1" customWidth="1"/>
    <col min="12803" max="12803" width="38.85546875" style="224" hidden="1" customWidth="1"/>
    <col min="12804" max="12804" width="3.5703125" style="224" hidden="1" customWidth="1"/>
    <col min="12805" max="13056" width="0" style="224" hidden="1" customWidth="1"/>
    <col min="13057" max="13057" width="3.5703125" style="224" hidden="1" customWidth="1"/>
    <col min="13058" max="13058" width="23.85546875" style="224" hidden="1" customWidth="1"/>
    <col min="13059" max="13059" width="38.85546875" style="224" hidden="1" customWidth="1"/>
    <col min="13060" max="13060" width="3.5703125" style="224" hidden="1" customWidth="1"/>
    <col min="13061" max="13312" width="0" style="224" hidden="1" customWidth="1"/>
    <col min="13313" max="13313" width="3.5703125" style="224" hidden="1" customWidth="1"/>
    <col min="13314" max="13314" width="23.85546875" style="224" hidden="1" customWidth="1"/>
    <col min="13315" max="13315" width="38.85546875" style="224" hidden="1" customWidth="1"/>
    <col min="13316" max="13316" width="3.5703125" style="224" hidden="1" customWidth="1"/>
    <col min="13317" max="13568" width="0" style="224" hidden="1" customWidth="1"/>
    <col min="13569" max="13569" width="3.5703125" style="224" hidden="1" customWidth="1"/>
    <col min="13570" max="13570" width="23.85546875" style="224" hidden="1" customWidth="1"/>
    <col min="13571" max="13571" width="38.85546875" style="224" hidden="1" customWidth="1"/>
    <col min="13572" max="13572" width="3.5703125" style="224" hidden="1" customWidth="1"/>
    <col min="13573" max="13824" width="0" style="224" hidden="1" customWidth="1"/>
    <col min="13825" max="13825" width="3.5703125" style="224" hidden="1" customWidth="1"/>
    <col min="13826" max="13826" width="23.85546875" style="224" hidden="1" customWidth="1"/>
    <col min="13827" max="13827" width="38.85546875" style="224" hidden="1" customWidth="1"/>
    <col min="13828" max="13828" width="3.5703125" style="224" hidden="1" customWidth="1"/>
    <col min="13829" max="14080" width="0" style="224" hidden="1" customWidth="1"/>
    <col min="14081" max="14081" width="3.5703125" style="224" hidden="1" customWidth="1"/>
    <col min="14082" max="14082" width="23.85546875" style="224" hidden="1" customWidth="1"/>
    <col min="14083" max="14083" width="38.85546875" style="224" hidden="1" customWidth="1"/>
    <col min="14084" max="14084" width="3.5703125" style="224" hidden="1" customWidth="1"/>
    <col min="14085" max="14336" width="0" style="224" hidden="1" customWidth="1"/>
    <col min="14337" max="14337" width="3.5703125" style="224" hidden="1" customWidth="1"/>
    <col min="14338" max="14338" width="23.85546875" style="224" hidden="1" customWidth="1"/>
    <col min="14339" max="14339" width="38.85546875" style="224" hidden="1" customWidth="1"/>
    <col min="14340" max="14340" width="3.5703125" style="224" hidden="1" customWidth="1"/>
    <col min="14341" max="14592" width="0" style="224" hidden="1" customWidth="1"/>
    <col min="14593" max="14593" width="3.5703125" style="224" hidden="1" customWidth="1"/>
    <col min="14594" max="14594" width="23.85546875" style="224" hidden="1" customWidth="1"/>
    <col min="14595" max="14595" width="38.85546875" style="224" hidden="1" customWidth="1"/>
    <col min="14596" max="14596" width="3.5703125" style="224" hidden="1" customWidth="1"/>
    <col min="14597" max="14848" width="0" style="224" hidden="1" customWidth="1"/>
    <col min="14849" max="14849" width="3.5703125" style="224" hidden="1" customWidth="1"/>
    <col min="14850" max="14850" width="23.85546875" style="224" hidden="1" customWidth="1"/>
    <col min="14851" max="14851" width="38.85546875" style="224" hidden="1" customWidth="1"/>
    <col min="14852" max="14852" width="3.5703125" style="224" hidden="1" customWidth="1"/>
    <col min="14853" max="15104" width="0" style="224" hidden="1" customWidth="1"/>
    <col min="15105" max="15105" width="3.5703125" style="224" hidden="1" customWidth="1"/>
    <col min="15106" max="15106" width="23.85546875" style="224" hidden="1" customWidth="1"/>
    <col min="15107" max="15107" width="38.85546875" style="224" hidden="1" customWidth="1"/>
    <col min="15108" max="15108" width="3.5703125" style="224" hidden="1" customWidth="1"/>
    <col min="15109" max="15360" width="0" style="224" hidden="1" customWidth="1"/>
    <col min="15361" max="15361" width="3.5703125" style="224" hidden="1" customWidth="1"/>
    <col min="15362" max="15362" width="23.85546875" style="224" hidden="1" customWidth="1"/>
    <col min="15363" max="15363" width="38.85546875" style="224" hidden="1" customWidth="1"/>
    <col min="15364" max="15364" width="3.5703125" style="224" hidden="1" customWidth="1"/>
    <col min="15365" max="15616" width="0" style="224" hidden="1" customWidth="1"/>
    <col min="15617" max="15617" width="3.5703125" style="224" hidden="1" customWidth="1"/>
    <col min="15618" max="15618" width="23.85546875" style="224" hidden="1" customWidth="1"/>
    <col min="15619" max="15619" width="38.85546875" style="224" hidden="1" customWidth="1"/>
    <col min="15620" max="15620" width="3.5703125" style="224" hidden="1" customWidth="1"/>
    <col min="15621" max="15872" width="0" style="224" hidden="1" customWidth="1"/>
    <col min="15873" max="15873" width="3.5703125" style="224" hidden="1" customWidth="1"/>
    <col min="15874" max="15874" width="23.85546875" style="224" hidden="1" customWidth="1"/>
    <col min="15875" max="15875" width="38.85546875" style="224" hidden="1" customWidth="1"/>
    <col min="15876" max="15876" width="3.5703125" style="224" hidden="1" customWidth="1"/>
    <col min="15877" max="16128" width="0" style="224" hidden="1" customWidth="1"/>
    <col min="16129" max="16129" width="3.5703125" style="224" hidden="1" customWidth="1"/>
    <col min="16130" max="16130" width="23.85546875" style="224" hidden="1" customWidth="1"/>
    <col min="16131" max="16131" width="38.85546875" style="224" hidden="1" customWidth="1"/>
    <col min="16132" max="16132" width="3.5703125" style="224" hidden="1" customWidth="1"/>
    <col min="16133" max="16384" width="0" style="224" hidden="1" customWidth="1"/>
  </cols>
  <sheetData>
    <row r="1" spans="1:4" x14ac:dyDescent="0.2"/>
    <row r="2" spans="1:4" x14ac:dyDescent="0.2"/>
    <row r="3" spans="1:4" x14ac:dyDescent="0.2"/>
    <row r="4" spans="1:4" x14ac:dyDescent="0.2"/>
    <row r="5" spans="1:4" x14ac:dyDescent="0.2"/>
    <row r="6" spans="1:4" ht="15.75" x14ac:dyDescent="0.25">
      <c r="B6" s="268"/>
      <c r="C6" s="268"/>
      <c r="D6" s="225"/>
    </row>
    <row r="7" spans="1:4" ht="15.75" x14ac:dyDescent="0.25">
      <c r="A7" s="268" t="s">
        <v>370</v>
      </c>
      <c r="B7" s="268"/>
      <c r="C7" s="268"/>
      <c r="D7" s="268"/>
    </row>
    <row r="8" spans="1:4" ht="15.75" x14ac:dyDescent="0.25">
      <c r="B8" s="269" t="s">
        <v>367</v>
      </c>
      <c r="C8" s="269"/>
      <c r="D8" s="225"/>
    </row>
    <row r="9" spans="1:4" x14ac:dyDescent="0.2">
      <c r="B9" s="270" t="s">
        <v>383</v>
      </c>
      <c r="C9" s="271"/>
    </row>
    <row r="10" spans="1:4" x14ac:dyDescent="0.2"/>
    <row r="11" spans="1:4" x14ac:dyDescent="0.2">
      <c r="B11" s="226" t="s">
        <v>292</v>
      </c>
      <c r="C11" s="266" t="s">
        <v>378</v>
      </c>
    </row>
    <row r="12" spans="1:4" x14ac:dyDescent="0.2">
      <c r="B12" s="226" t="s">
        <v>293</v>
      </c>
      <c r="C12" s="266" t="s">
        <v>379</v>
      </c>
    </row>
    <row r="13" spans="1:4" x14ac:dyDescent="0.2">
      <c r="B13" s="226" t="s">
        <v>294</v>
      </c>
      <c r="C13" s="266" t="s">
        <v>380</v>
      </c>
    </row>
    <row r="14" spans="1:4" x14ac:dyDescent="0.2">
      <c r="B14" s="226" t="s">
        <v>295</v>
      </c>
      <c r="C14" s="267" t="s">
        <v>381</v>
      </c>
    </row>
    <row r="15" spans="1:4" x14ac:dyDescent="0.2">
      <c r="B15" s="226" t="s">
        <v>384</v>
      </c>
      <c r="C15" s="266">
        <v>0</v>
      </c>
    </row>
    <row r="16" spans="1:4" x14ac:dyDescent="0.2"/>
  </sheetData>
  <sheetProtection algorithmName="SHA-512" hashValue="5gd51IZU4Z0cKuh9gYX0AUJoc7qFYyjD26sbOOLEvR8zdvWx9WakAHup+hRuT7x5LZZpOGTvSomu1WY3HdYkkw==" saltValue="UqQ8uHDbpfpVDwVFSyGlZA==" spinCount="100000" sheet="1" selectLockedCells="1"/>
  <mergeCells count="4">
    <mergeCell ref="B6:C6"/>
    <mergeCell ref="B8:C8"/>
    <mergeCell ref="B9:C9"/>
    <mergeCell ref="A7:D7"/>
  </mergeCells>
  <hyperlinks>
    <hyperlink ref="C14" r:id="rId1" display="joe.doe@gmail.com" xr:uid="{00000000-0004-0000-0000-000000000000}"/>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T40"/>
  <sheetViews>
    <sheetView workbookViewId="0">
      <selection activeCell="A6" sqref="A6:H6"/>
    </sheetView>
  </sheetViews>
  <sheetFormatPr defaultColWidth="11.42578125" defaultRowHeight="12.75" x14ac:dyDescent="0.2"/>
  <cols>
    <col min="1" max="1" width="42.42578125" style="1" customWidth="1"/>
    <col min="2" max="2" width="13" style="1" customWidth="1"/>
    <col min="3" max="3" width="14.28515625" style="1" customWidth="1"/>
    <col min="4" max="4" width="12.42578125" style="1" customWidth="1"/>
    <col min="5" max="5" width="17" style="1" customWidth="1"/>
    <col min="6" max="6" width="18.5703125" style="1" customWidth="1"/>
    <col min="7" max="7" width="15.85546875" style="1" customWidth="1"/>
    <col min="8" max="8" width="21.140625" style="1" bestFit="1" customWidth="1"/>
    <col min="9" max="9" width="5.42578125" style="1" customWidth="1"/>
    <col min="10" max="17" width="20.85546875" style="1" bestFit="1" customWidth="1"/>
    <col min="18" max="26" width="22.140625" style="1" bestFit="1" customWidth="1"/>
    <col min="27" max="35" width="21" style="1" bestFit="1" customWidth="1"/>
    <col min="36" max="42" width="22.28515625" style="1" bestFit="1" customWidth="1"/>
    <col min="43" max="44" width="21" style="1" bestFit="1" customWidth="1"/>
    <col min="45" max="53" width="21.28515625" style="1" bestFit="1" customWidth="1"/>
    <col min="54" max="62" width="22.42578125" style="1" bestFit="1" customWidth="1"/>
    <col min="63" max="71" width="21.28515625" style="1" bestFit="1" customWidth="1"/>
    <col min="72" max="80" width="22.42578125" style="1" bestFit="1" customWidth="1"/>
    <col min="81" max="89" width="20.28515625" style="1" bestFit="1" customWidth="1"/>
    <col min="90" max="98" width="21.42578125" style="1" bestFit="1" customWidth="1"/>
    <col min="99" max="256" width="11.42578125" style="1"/>
    <col min="257" max="257" width="42.42578125" style="1" customWidth="1"/>
    <col min="258" max="258" width="13" style="1" customWidth="1"/>
    <col min="259" max="259" width="14.28515625" style="1" customWidth="1"/>
    <col min="260" max="260" width="12.42578125" style="1" customWidth="1"/>
    <col min="261" max="261" width="17" style="1" customWidth="1"/>
    <col min="262" max="262" width="18.5703125" style="1" customWidth="1"/>
    <col min="263" max="263" width="15.85546875" style="1" customWidth="1"/>
    <col min="264" max="264" width="21.140625" style="1" bestFit="1" customWidth="1"/>
    <col min="265" max="265" width="5.42578125" style="1" customWidth="1"/>
    <col min="266" max="273" width="20.85546875" style="1" bestFit="1" customWidth="1"/>
    <col min="274" max="282" width="22.140625" style="1" bestFit="1" customWidth="1"/>
    <col min="283" max="291" width="21" style="1" bestFit="1" customWidth="1"/>
    <col min="292" max="298" width="22.28515625" style="1" bestFit="1" customWidth="1"/>
    <col min="299" max="300" width="21" style="1" bestFit="1" customWidth="1"/>
    <col min="301" max="309" width="21.28515625" style="1" bestFit="1" customWidth="1"/>
    <col min="310" max="318" width="22.42578125" style="1" bestFit="1" customWidth="1"/>
    <col min="319" max="327" width="21.28515625" style="1" bestFit="1" customWidth="1"/>
    <col min="328" max="336" width="22.42578125" style="1" bestFit="1" customWidth="1"/>
    <col min="337" max="345" width="20.28515625" style="1" bestFit="1" customWidth="1"/>
    <col min="346" max="354" width="21.42578125" style="1" bestFit="1" customWidth="1"/>
    <col min="355" max="512" width="11.42578125" style="1"/>
    <col min="513" max="513" width="42.42578125" style="1" customWidth="1"/>
    <col min="514" max="514" width="13" style="1" customWidth="1"/>
    <col min="515" max="515" width="14.28515625" style="1" customWidth="1"/>
    <col min="516" max="516" width="12.42578125" style="1" customWidth="1"/>
    <col min="517" max="517" width="17" style="1" customWidth="1"/>
    <col min="518" max="518" width="18.5703125" style="1" customWidth="1"/>
    <col min="519" max="519" width="15.85546875" style="1" customWidth="1"/>
    <col min="520" max="520" width="21.140625" style="1" bestFit="1" customWidth="1"/>
    <col min="521" max="521" width="5.42578125" style="1" customWidth="1"/>
    <col min="522" max="529" width="20.85546875" style="1" bestFit="1" customWidth="1"/>
    <col min="530" max="538" width="22.140625" style="1" bestFit="1" customWidth="1"/>
    <col min="539" max="547" width="21" style="1" bestFit="1" customWidth="1"/>
    <col min="548" max="554" width="22.28515625" style="1" bestFit="1" customWidth="1"/>
    <col min="555" max="556" width="21" style="1" bestFit="1" customWidth="1"/>
    <col min="557" max="565" width="21.28515625" style="1" bestFit="1" customWidth="1"/>
    <col min="566" max="574" width="22.42578125" style="1" bestFit="1" customWidth="1"/>
    <col min="575" max="583" width="21.28515625" style="1" bestFit="1" customWidth="1"/>
    <col min="584" max="592" width="22.42578125" style="1" bestFit="1" customWidth="1"/>
    <col min="593" max="601" width="20.28515625" style="1" bestFit="1" customWidth="1"/>
    <col min="602" max="610" width="21.42578125" style="1" bestFit="1" customWidth="1"/>
    <col min="611" max="768" width="11.42578125" style="1"/>
    <col min="769" max="769" width="42.42578125" style="1" customWidth="1"/>
    <col min="770" max="770" width="13" style="1" customWidth="1"/>
    <col min="771" max="771" width="14.28515625" style="1" customWidth="1"/>
    <col min="772" max="772" width="12.42578125" style="1" customWidth="1"/>
    <col min="773" max="773" width="17" style="1" customWidth="1"/>
    <col min="774" max="774" width="18.5703125" style="1" customWidth="1"/>
    <col min="775" max="775" width="15.85546875" style="1" customWidth="1"/>
    <col min="776" max="776" width="21.140625" style="1" bestFit="1" customWidth="1"/>
    <col min="777" max="777" width="5.42578125" style="1" customWidth="1"/>
    <col min="778" max="785" width="20.85546875" style="1" bestFit="1" customWidth="1"/>
    <col min="786" max="794" width="22.140625" style="1" bestFit="1" customWidth="1"/>
    <col min="795" max="803" width="21" style="1" bestFit="1" customWidth="1"/>
    <col min="804" max="810" width="22.28515625" style="1" bestFit="1" customWidth="1"/>
    <col min="811" max="812" width="21" style="1" bestFit="1" customWidth="1"/>
    <col min="813" max="821" width="21.28515625" style="1" bestFit="1" customWidth="1"/>
    <col min="822" max="830" width="22.42578125" style="1" bestFit="1" customWidth="1"/>
    <col min="831" max="839" width="21.28515625" style="1" bestFit="1" customWidth="1"/>
    <col min="840" max="848" width="22.42578125" style="1" bestFit="1" customWidth="1"/>
    <col min="849" max="857" width="20.28515625" style="1" bestFit="1" customWidth="1"/>
    <col min="858" max="866" width="21.42578125" style="1" bestFit="1" customWidth="1"/>
    <col min="867" max="1024" width="11.42578125" style="1"/>
    <col min="1025" max="1025" width="42.42578125" style="1" customWidth="1"/>
    <col min="1026" max="1026" width="13" style="1" customWidth="1"/>
    <col min="1027" max="1027" width="14.28515625" style="1" customWidth="1"/>
    <col min="1028" max="1028" width="12.42578125" style="1" customWidth="1"/>
    <col min="1029" max="1029" width="17" style="1" customWidth="1"/>
    <col min="1030" max="1030" width="18.5703125" style="1" customWidth="1"/>
    <col min="1031" max="1031" width="15.85546875" style="1" customWidth="1"/>
    <col min="1032" max="1032" width="21.140625" style="1" bestFit="1" customWidth="1"/>
    <col min="1033" max="1033" width="5.42578125" style="1" customWidth="1"/>
    <col min="1034" max="1041" width="20.85546875" style="1" bestFit="1" customWidth="1"/>
    <col min="1042" max="1050" width="22.140625" style="1" bestFit="1" customWidth="1"/>
    <col min="1051" max="1059" width="21" style="1" bestFit="1" customWidth="1"/>
    <col min="1060" max="1066" width="22.28515625" style="1" bestFit="1" customWidth="1"/>
    <col min="1067" max="1068" width="21" style="1" bestFit="1" customWidth="1"/>
    <col min="1069" max="1077" width="21.28515625" style="1" bestFit="1" customWidth="1"/>
    <col min="1078" max="1086" width="22.42578125" style="1" bestFit="1" customWidth="1"/>
    <col min="1087" max="1095" width="21.28515625" style="1" bestFit="1" customWidth="1"/>
    <col min="1096" max="1104" width="22.42578125" style="1" bestFit="1" customWidth="1"/>
    <col min="1105" max="1113" width="20.28515625" style="1" bestFit="1" customWidth="1"/>
    <col min="1114" max="1122" width="21.42578125" style="1" bestFit="1" customWidth="1"/>
    <col min="1123" max="1280" width="11.42578125" style="1"/>
    <col min="1281" max="1281" width="42.42578125" style="1" customWidth="1"/>
    <col min="1282" max="1282" width="13" style="1" customWidth="1"/>
    <col min="1283" max="1283" width="14.28515625" style="1" customWidth="1"/>
    <col min="1284" max="1284" width="12.42578125" style="1" customWidth="1"/>
    <col min="1285" max="1285" width="17" style="1" customWidth="1"/>
    <col min="1286" max="1286" width="18.5703125" style="1" customWidth="1"/>
    <col min="1287" max="1287" width="15.85546875" style="1" customWidth="1"/>
    <col min="1288" max="1288" width="21.140625" style="1" bestFit="1" customWidth="1"/>
    <col min="1289" max="1289" width="5.42578125" style="1" customWidth="1"/>
    <col min="1290" max="1297" width="20.85546875" style="1" bestFit="1" customWidth="1"/>
    <col min="1298" max="1306" width="22.140625" style="1" bestFit="1" customWidth="1"/>
    <col min="1307" max="1315" width="21" style="1" bestFit="1" customWidth="1"/>
    <col min="1316" max="1322" width="22.28515625" style="1" bestFit="1" customWidth="1"/>
    <col min="1323" max="1324" width="21" style="1" bestFit="1" customWidth="1"/>
    <col min="1325" max="1333" width="21.28515625" style="1" bestFit="1" customWidth="1"/>
    <col min="1334" max="1342" width="22.42578125" style="1" bestFit="1" customWidth="1"/>
    <col min="1343" max="1351" width="21.28515625" style="1" bestFit="1" customWidth="1"/>
    <col min="1352" max="1360" width="22.42578125" style="1" bestFit="1" customWidth="1"/>
    <col min="1361" max="1369" width="20.28515625" style="1" bestFit="1" customWidth="1"/>
    <col min="1370" max="1378" width="21.42578125" style="1" bestFit="1" customWidth="1"/>
    <col min="1379" max="1536" width="11.42578125" style="1"/>
    <col min="1537" max="1537" width="42.42578125" style="1" customWidth="1"/>
    <col min="1538" max="1538" width="13" style="1" customWidth="1"/>
    <col min="1539" max="1539" width="14.28515625" style="1" customWidth="1"/>
    <col min="1540" max="1540" width="12.42578125" style="1" customWidth="1"/>
    <col min="1541" max="1541" width="17" style="1" customWidth="1"/>
    <col min="1542" max="1542" width="18.5703125" style="1" customWidth="1"/>
    <col min="1543" max="1543" width="15.85546875" style="1" customWidth="1"/>
    <col min="1544" max="1544" width="21.140625" style="1" bestFit="1" customWidth="1"/>
    <col min="1545" max="1545" width="5.42578125" style="1" customWidth="1"/>
    <col min="1546" max="1553" width="20.85546875" style="1" bestFit="1" customWidth="1"/>
    <col min="1554" max="1562" width="22.140625" style="1" bestFit="1" customWidth="1"/>
    <col min="1563" max="1571" width="21" style="1" bestFit="1" customWidth="1"/>
    <col min="1572" max="1578" width="22.28515625" style="1" bestFit="1" customWidth="1"/>
    <col min="1579" max="1580" width="21" style="1" bestFit="1" customWidth="1"/>
    <col min="1581" max="1589" width="21.28515625" style="1" bestFit="1" customWidth="1"/>
    <col min="1590" max="1598" width="22.42578125" style="1" bestFit="1" customWidth="1"/>
    <col min="1599" max="1607" width="21.28515625" style="1" bestFit="1" customWidth="1"/>
    <col min="1608" max="1616" width="22.42578125" style="1" bestFit="1" customWidth="1"/>
    <col min="1617" max="1625" width="20.28515625" style="1" bestFit="1" customWidth="1"/>
    <col min="1626" max="1634" width="21.42578125" style="1" bestFit="1" customWidth="1"/>
    <col min="1635" max="1792" width="11.42578125" style="1"/>
    <col min="1793" max="1793" width="42.42578125" style="1" customWidth="1"/>
    <col min="1794" max="1794" width="13" style="1" customWidth="1"/>
    <col min="1795" max="1795" width="14.28515625" style="1" customWidth="1"/>
    <col min="1796" max="1796" width="12.42578125" style="1" customWidth="1"/>
    <col min="1797" max="1797" width="17" style="1" customWidth="1"/>
    <col min="1798" max="1798" width="18.5703125" style="1" customWidth="1"/>
    <col min="1799" max="1799" width="15.85546875" style="1" customWidth="1"/>
    <col min="1800" max="1800" width="21.140625" style="1" bestFit="1" customWidth="1"/>
    <col min="1801" max="1801" width="5.42578125" style="1" customWidth="1"/>
    <col min="1802" max="1809" width="20.85546875" style="1" bestFit="1" customWidth="1"/>
    <col min="1810" max="1818" width="22.140625" style="1" bestFit="1" customWidth="1"/>
    <col min="1819" max="1827" width="21" style="1" bestFit="1" customWidth="1"/>
    <col min="1828" max="1834" width="22.28515625" style="1" bestFit="1" customWidth="1"/>
    <col min="1835" max="1836" width="21" style="1" bestFit="1" customWidth="1"/>
    <col min="1837" max="1845" width="21.28515625" style="1" bestFit="1" customWidth="1"/>
    <col min="1846" max="1854" width="22.42578125" style="1" bestFit="1" customWidth="1"/>
    <col min="1855" max="1863" width="21.28515625" style="1" bestFit="1" customWidth="1"/>
    <col min="1864" max="1872" width="22.42578125" style="1" bestFit="1" customWidth="1"/>
    <col min="1873" max="1881" width="20.28515625" style="1" bestFit="1" customWidth="1"/>
    <col min="1882" max="1890" width="21.42578125" style="1" bestFit="1" customWidth="1"/>
    <col min="1891" max="2048" width="11.42578125" style="1"/>
    <col min="2049" max="2049" width="42.42578125" style="1" customWidth="1"/>
    <col min="2050" max="2050" width="13" style="1" customWidth="1"/>
    <col min="2051" max="2051" width="14.28515625" style="1" customWidth="1"/>
    <col min="2052" max="2052" width="12.42578125" style="1" customWidth="1"/>
    <col min="2053" max="2053" width="17" style="1" customWidth="1"/>
    <col min="2054" max="2054" width="18.5703125" style="1" customWidth="1"/>
    <col min="2055" max="2055" width="15.85546875" style="1" customWidth="1"/>
    <col min="2056" max="2056" width="21.140625" style="1" bestFit="1" customWidth="1"/>
    <col min="2057" max="2057" width="5.42578125" style="1" customWidth="1"/>
    <col min="2058" max="2065" width="20.85546875" style="1" bestFit="1" customWidth="1"/>
    <col min="2066" max="2074" width="22.140625" style="1" bestFit="1" customWidth="1"/>
    <col min="2075" max="2083" width="21" style="1" bestFit="1" customWidth="1"/>
    <col min="2084" max="2090" width="22.28515625" style="1" bestFit="1" customWidth="1"/>
    <col min="2091" max="2092" width="21" style="1" bestFit="1" customWidth="1"/>
    <col min="2093" max="2101" width="21.28515625" style="1" bestFit="1" customWidth="1"/>
    <col min="2102" max="2110" width="22.42578125" style="1" bestFit="1" customWidth="1"/>
    <col min="2111" max="2119" width="21.28515625" style="1" bestFit="1" customWidth="1"/>
    <col min="2120" max="2128" width="22.42578125" style="1" bestFit="1" customWidth="1"/>
    <col min="2129" max="2137" width="20.28515625" style="1" bestFit="1" customWidth="1"/>
    <col min="2138" max="2146" width="21.42578125" style="1" bestFit="1" customWidth="1"/>
    <col min="2147" max="2304" width="11.42578125" style="1"/>
    <col min="2305" max="2305" width="42.42578125" style="1" customWidth="1"/>
    <col min="2306" max="2306" width="13" style="1" customWidth="1"/>
    <col min="2307" max="2307" width="14.28515625" style="1" customWidth="1"/>
    <col min="2308" max="2308" width="12.42578125" style="1" customWidth="1"/>
    <col min="2309" max="2309" width="17" style="1" customWidth="1"/>
    <col min="2310" max="2310" width="18.5703125" style="1" customWidth="1"/>
    <col min="2311" max="2311" width="15.85546875" style="1" customWidth="1"/>
    <col min="2312" max="2312" width="21.140625" style="1" bestFit="1" customWidth="1"/>
    <col min="2313" max="2313" width="5.42578125" style="1" customWidth="1"/>
    <col min="2314" max="2321" width="20.85546875" style="1" bestFit="1" customWidth="1"/>
    <col min="2322" max="2330" width="22.140625" style="1" bestFit="1" customWidth="1"/>
    <col min="2331" max="2339" width="21" style="1" bestFit="1" customWidth="1"/>
    <col min="2340" max="2346" width="22.28515625" style="1" bestFit="1" customWidth="1"/>
    <col min="2347" max="2348" width="21" style="1" bestFit="1" customWidth="1"/>
    <col min="2349" max="2357" width="21.28515625" style="1" bestFit="1" customWidth="1"/>
    <col min="2358" max="2366" width="22.42578125" style="1" bestFit="1" customWidth="1"/>
    <col min="2367" max="2375" width="21.28515625" style="1" bestFit="1" customWidth="1"/>
    <col min="2376" max="2384" width="22.42578125" style="1" bestFit="1" customWidth="1"/>
    <col min="2385" max="2393" width="20.28515625" style="1" bestFit="1" customWidth="1"/>
    <col min="2394" max="2402" width="21.42578125" style="1" bestFit="1" customWidth="1"/>
    <col min="2403" max="2560" width="11.42578125" style="1"/>
    <col min="2561" max="2561" width="42.42578125" style="1" customWidth="1"/>
    <col min="2562" max="2562" width="13" style="1" customWidth="1"/>
    <col min="2563" max="2563" width="14.28515625" style="1" customWidth="1"/>
    <col min="2564" max="2564" width="12.42578125" style="1" customWidth="1"/>
    <col min="2565" max="2565" width="17" style="1" customWidth="1"/>
    <col min="2566" max="2566" width="18.5703125" style="1" customWidth="1"/>
    <col min="2567" max="2567" width="15.85546875" style="1" customWidth="1"/>
    <col min="2568" max="2568" width="21.140625" style="1" bestFit="1" customWidth="1"/>
    <col min="2569" max="2569" width="5.42578125" style="1" customWidth="1"/>
    <col min="2570" max="2577" width="20.85546875" style="1" bestFit="1" customWidth="1"/>
    <col min="2578" max="2586" width="22.140625" style="1" bestFit="1" customWidth="1"/>
    <col min="2587" max="2595" width="21" style="1" bestFit="1" customWidth="1"/>
    <col min="2596" max="2602" width="22.28515625" style="1" bestFit="1" customWidth="1"/>
    <col min="2603" max="2604" width="21" style="1" bestFit="1" customWidth="1"/>
    <col min="2605" max="2613" width="21.28515625" style="1" bestFit="1" customWidth="1"/>
    <col min="2614" max="2622" width="22.42578125" style="1" bestFit="1" customWidth="1"/>
    <col min="2623" max="2631" width="21.28515625" style="1" bestFit="1" customWidth="1"/>
    <col min="2632" max="2640" width="22.42578125" style="1" bestFit="1" customWidth="1"/>
    <col min="2641" max="2649" width="20.28515625" style="1" bestFit="1" customWidth="1"/>
    <col min="2650" max="2658" width="21.42578125" style="1" bestFit="1" customWidth="1"/>
    <col min="2659" max="2816" width="11.42578125" style="1"/>
    <col min="2817" max="2817" width="42.42578125" style="1" customWidth="1"/>
    <col min="2818" max="2818" width="13" style="1" customWidth="1"/>
    <col min="2819" max="2819" width="14.28515625" style="1" customWidth="1"/>
    <col min="2820" max="2820" width="12.42578125" style="1" customWidth="1"/>
    <col min="2821" max="2821" width="17" style="1" customWidth="1"/>
    <col min="2822" max="2822" width="18.5703125" style="1" customWidth="1"/>
    <col min="2823" max="2823" width="15.85546875" style="1" customWidth="1"/>
    <col min="2824" max="2824" width="21.140625" style="1" bestFit="1" customWidth="1"/>
    <col min="2825" max="2825" width="5.42578125" style="1" customWidth="1"/>
    <col min="2826" max="2833" width="20.85546875" style="1" bestFit="1" customWidth="1"/>
    <col min="2834" max="2842" width="22.140625" style="1" bestFit="1" customWidth="1"/>
    <col min="2843" max="2851" width="21" style="1" bestFit="1" customWidth="1"/>
    <col min="2852" max="2858" width="22.28515625" style="1" bestFit="1" customWidth="1"/>
    <col min="2859" max="2860" width="21" style="1" bestFit="1" customWidth="1"/>
    <col min="2861" max="2869" width="21.28515625" style="1" bestFit="1" customWidth="1"/>
    <col min="2870" max="2878" width="22.42578125" style="1" bestFit="1" customWidth="1"/>
    <col min="2879" max="2887" width="21.28515625" style="1" bestFit="1" customWidth="1"/>
    <col min="2888" max="2896" width="22.42578125" style="1" bestFit="1" customWidth="1"/>
    <col min="2897" max="2905" width="20.28515625" style="1" bestFit="1" customWidth="1"/>
    <col min="2906" max="2914" width="21.42578125" style="1" bestFit="1" customWidth="1"/>
    <col min="2915" max="3072" width="11.42578125" style="1"/>
    <col min="3073" max="3073" width="42.42578125" style="1" customWidth="1"/>
    <col min="3074" max="3074" width="13" style="1" customWidth="1"/>
    <col min="3075" max="3075" width="14.28515625" style="1" customWidth="1"/>
    <col min="3076" max="3076" width="12.42578125" style="1" customWidth="1"/>
    <col min="3077" max="3077" width="17" style="1" customWidth="1"/>
    <col min="3078" max="3078" width="18.5703125" style="1" customWidth="1"/>
    <col min="3079" max="3079" width="15.85546875" style="1" customWidth="1"/>
    <col min="3080" max="3080" width="21.140625" style="1" bestFit="1" customWidth="1"/>
    <col min="3081" max="3081" width="5.42578125" style="1" customWidth="1"/>
    <col min="3082" max="3089" width="20.85546875" style="1" bestFit="1" customWidth="1"/>
    <col min="3090" max="3098" width="22.140625" style="1" bestFit="1" customWidth="1"/>
    <col min="3099" max="3107" width="21" style="1" bestFit="1" customWidth="1"/>
    <col min="3108" max="3114" width="22.28515625" style="1" bestFit="1" customWidth="1"/>
    <col min="3115" max="3116" width="21" style="1" bestFit="1" customWidth="1"/>
    <col min="3117" max="3125" width="21.28515625" style="1" bestFit="1" customWidth="1"/>
    <col min="3126" max="3134" width="22.42578125" style="1" bestFit="1" customWidth="1"/>
    <col min="3135" max="3143" width="21.28515625" style="1" bestFit="1" customWidth="1"/>
    <col min="3144" max="3152" width="22.42578125" style="1" bestFit="1" customWidth="1"/>
    <col min="3153" max="3161" width="20.28515625" style="1" bestFit="1" customWidth="1"/>
    <col min="3162" max="3170" width="21.42578125" style="1" bestFit="1" customWidth="1"/>
    <col min="3171" max="3328" width="11.42578125" style="1"/>
    <col min="3329" max="3329" width="42.42578125" style="1" customWidth="1"/>
    <col min="3330" max="3330" width="13" style="1" customWidth="1"/>
    <col min="3331" max="3331" width="14.28515625" style="1" customWidth="1"/>
    <col min="3332" max="3332" width="12.42578125" style="1" customWidth="1"/>
    <col min="3333" max="3333" width="17" style="1" customWidth="1"/>
    <col min="3334" max="3334" width="18.5703125" style="1" customWidth="1"/>
    <col min="3335" max="3335" width="15.85546875" style="1" customWidth="1"/>
    <col min="3336" max="3336" width="21.140625" style="1" bestFit="1" customWidth="1"/>
    <col min="3337" max="3337" width="5.42578125" style="1" customWidth="1"/>
    <col min="3338" max="3345" width="20.85546875" style="1" bestFit="1" customWidth="1"/>
    <col min="3346" max="3354" width="22.140625" style="1" bestFit="1" customWidth="1"/>
    <col min="3355" max="3363" width="21" style="1" bestFit="1" customWidth="1"/>
    <col min="3364" max="3370" width="22.28515625" style="1" bestFit="1" customWidth="1"/>
    <col min="3371" max="3372" width="21" style="1" bestFit="1" customWidth="1"/>
    <col min="3373" max="3381" width="21.28515625" style="1" bestFit="1" customWidth="1"/>
    <col min="3382" max="3390" width="22.42578125" style="1" bestFit="1" customWidth="1"/>
    <col min="3391" max="3399" width="21.28515625" style="1" bestFit="1" customWidth="1"/>
    <col min="3400" max="3408" width="22.42578125" style="1" bestFit="1" customWidth="1"/>
    <col min="3409" max="3417" width="20.28515625" style="1" bestFit="1" customWidth="1"/>
    <col min="3418" max="3426" width="21.42578125" style="1" bestFit="1" customWidth="1"/>
    <col min="3427" max="3584" width="11.42578125" style="1"/>
    <col min="3585" max="3585" width="42.42578125" style="1" customWidth="1"/>
    <col min="3586" max="3586" width="13" style="1" customWidth="1"/>
    <col min="3587" max="3587" width="14.28515625" style="1" customWidth="1"/>
    <col min="3588" max="3588" width="12.42578125" style="1" customWidth="1"/>
    <col min="3589" max="3589" width="17" style="1" customWidth="1"/>
    <col min="3590" max="3590" width="18.5703125" style="1" customWidth="1"/>
    <col min="3591" max="3591" width="15.85546875" style="1" customWidth="1"/>
    <col min="3592" max="3592" width="21.140625" style="1" bestFit="1" customWidth="1"/>
    <col min="3593" max="3593" width="5.42578125" style="1" customWidth="1"/>
    <col min="3594" max="3601" width="20.85546875" style="1" bestFit="1" customWidth="1"/>
    <col min="3602" max="3610" width="22.140625" style="1" bestFit="1" customWidth="1"/>
    <col min="3611" max="3619" width="21" style="1" bestFit="1" customWidth="1"/>
    <col min="3620" max="3626" width="22.28515625" style="1" bestFit="1" customWidth="1"/>
    <col min="3627" max="3628" width="21" style="1" bestFit="1" customWidth="1"/>
    <col min="3629" max="3637" width="21.28515625" style="1" bestFit="1" customWidth="1"/>
    <col min="3638" max="3646" width="22.42578125" style="1" bestFit="1" customWidth="1"/>
    <col min="3647" max="3655" width="21.28515625" style="1" bestFit="1" customWidth="1"/>
    <col min="3656" max="3664" width="22.42578125" style="1" bestFit="1" customWidth="1"/>
    <col min="3665" max="3673" width="20.28515625" style="1" bestFit="1" customWidth="1"/>
    <col min="3674" max="3682" width="21.42578125" style="1" bestFit="1" customWidth="1"/>
    <col min="3683" max="3840" width="11.42578125" style="1"/>
    <col min="3841" max="3841" width="42.42578125" style="1" customWidth="1"/>
    <col min="3842" max="3842" width="13" style="1" customWidth="1"/>
    <col min="3843" max="3843" width="14.28515625" style="1" customWidth="1"/>
    <col min="3844" max="3844" width="12.42578125" style="1" customWidth="1"/>
    <col min="3845" max="3845" width="17" style="1" customWidth="1"/>
    <col min="3846" max="3846" width="18.5703125" style="1" customWidth="1"/>
    <col min="3847" max="3847" width="15.85546875" style="1" customWidth="1"/>
    <col min="3848" max="3848" width="21.140625" style="1" bestFit="1" customWidth="1"/>
    <col min="3849" max="3849" width="5.42578125" style="1" customWidth="1"/>
    <col min="3850" max="3857" width="20.85546875" style="1" bestFit="1" customWidth="1"/>
    <col min="3858" max="3866" width="22.140625" style="1" bestFit="1" customWidth="1"/>
    <col min="3867" max="3875" width="21" style="1" bestFit="1" customWidth="1"/>
    <col min="3876" max="3882" width="22.28515625" style="1" bestFit="1" customWidth="1"/>
    <col min="3883" max="3884" width="21" style="1" bestFit="1" customWidth="1"/>
    <col min="3885" max="3893" width="21.28515625" style="1" bestFit="1" customWidth="1"/>
    <col min="3894" max="3902" width="22.42578125" style="1" bestFit="1" customWidth="1"/>
    <col min="3903" max="3911" width="21.28515625" style="1" bestFit="1" customWidth="1"/>
    <col min="3912" max="3920" width="22.42578125" style="1" bestFit="1" customWidth="1"/>
    <col min="3921" max="3929" width="20.28515625" style="1" bestFit="1" customWidth="1"/>
    <col min="3930" max="3938" width="21.42578125" style="1" bestFit="1" customWidth="1"/>
    <col min="3939" max="4096" width="11.42578125" style="1"/>
    <col min="4097" max="4097" width="42.42578125" style="1" customWidth="1"/>
    <col min="4098" max="4098" width="13" style="1" customWidth="1"/>
    <col min="4099" max="4099" width="14.28515625" style="1" customWidth="1"/>
    <col min="4100" max="4100" width="12.42578125" style="1" customWidth="1"/>
    <col min="4101" max="4101" width="17" style="1" customWidth="1"/>
    <col min="4102" max="4102" width="18.5703125" style="1" customWidth="1"/>
    <col min="4103" max="4103" width="15.85546875" style="1" customWidth="1"/>
    <col min="4104" max="4104" width="21.140625" style="1" bestFit="1" customWidth="1"/>
    <col min="4105" max="4105" width="5.42578125" style="1" customWidth="1"/>
    <col min="4106" max="4113" width="20.85546875" style="1" bestFit="1" customWidth="1"/>
    <col min="4114" max="4122" width="22.140625" style="1" bestFit="1" customWidth="1"/>
    <col min="4123" max="4131" width="21" style="1" bestFit="1" customWidth="1"/>
    <col min="4132" max="4138" width="22.28515625" style="1" bestFit="1" customWidth="1"/>
    <col min="4139" max="4140" width="21" style="1" bestFit="1" customWidth="1"/>
    <col min="4141" max="4149" width="21.28515625" style="1" bestFit="1" customWidth="1"/>
    <col min="4150" max="4158" width="22.42578125" style="1" bestFit="1" customWidth="1"/>
    <col min="4159" max="4167" width="21.28515625" style="1" bestFit="1" customWidth="1"/>
    <col min="4168" max="4176" width="22.42578125" style="1" bestFit="1" customWidth="1"/>
    <col min="4177" max="4185" width="20.28515625" style="1" bestFit="1" customWidth="1"/>
    <col min="4186" max="4194" width="21.42578125" style="1" bestFit="1" customWidth="1"/>
    <col min="4195" max="4352" width="11.42578125" style="1"/>
    <col min="4353" max="4353" width="42.42578125" style="1" customWidth="1"/>
    <col min="4354" max="4354" width="13" style="1" customWidth="1"/>
    <col min="4355" max="4355" width="14.28515625" style="1" customWidth="1"/>
    <col min="4356" max="4356" width="12.42578125" style="1" customWidth="1"/>
    <col min="4357" max="4357" width="17" style="1" customWidth="1"/>
    <col min="4358" max="4358" width="18.5703125" style="1" customWidth="1"/>
    <col min="4359" max="4359" width="15.85546875" style="1" customWidth="1"/>
    <col min="4360" max="4360" width="21.140625" style="1" bestFit="1" customWidth="1"/>
    <col min="4361" max="4361" width="5.42578125" style="1" customWidth="1"/>
    <col min="4362" max="4369" width="20.85546875" style="1" bestFit="1" customWidth="1"/>
    <col min="4370" max="4378" width="22.140625" style="1" bestFit="1" customWidth="1"/>
    <col min="4379" max="4387" width="21" style="1" bestFit="1" customWidth="1"/>
    <col min="4388" max="4394" width="22.28515625" style="1" bestFit="1" customWidth="1"/>
    <col min="4395" max="4396" width="21" style="1" bestFit="1" customWidth="1"/>
    <col min="4397" max="4405" width="21.28515625" style="1" bestFit="1" customWidth="1"/>
    <col min="4406" max="4414" width="22.42578125" style="1" bestFit="1" customWidth="1"/>
    <col min="4415" max="4423" width="21.28515625" style="1" bestFit="1" customWidth="1"/>
    <col min="4424" max="4432" width="22.42578125" style="1" bestFit="1" customWidth="1"/>
    <col min="4433" max="4441" width="20.28515625" style="1" bestFit="1" customWidth="1"/>
    <col min="4442" max="4450" width="21.42578125" style="1" bestFit="1" customWidth="1"/>
    <col min="4451" max="4608" width="11.42578125" style="1"/>
    <col min="4609" max="4609" width="42.42578125" style="1" customWidth="1"/>
    <col min="4610" max="4610" width="13" style="1" customWidth="1"/>
    <col min="4611" max="4611" width="14.28515625" style="1" customWidth="1"/>
    <col min="4612" max="4612" width="12.42578125" style="1" customWidth="1"/>
    <col min="4613" max="4613" width="17" style="1" customWidth="1"/>
    <col min="4614" max="4614" width="18.5703125" style="1" customWidth="1"/>
    <col min="4615" max="4615" width="15.85546875" style="1" customWidth="1"/>
    <col min="4616" max="4616" width="21.140625" style="1" bestFit="1" customWidth="1"/>
    <col min="4617" max="4617" width="5.42578125" style="1" customWidth="1"/>
    <col min="4618" max="4625" width="20.85546875" style="1" bestFit="1" customWidth="1"/>
    <col min="4626" max="4634" width="22.140625" style="1" bestFit="1" customWidth="1"/>
    <col min="4635" max="4643" width="21" style="1" bestFit="1" customWidth="1"/>
    <col min="4644" max="4650" width="22.28515625" style="1" bestFit="1" customWidth="1"/>
    <col min="4651" max="4652" width="21" style="1" bestFit="1" customWidth="1"/>
    <col min="4653" max="4661" width="21.28515625" style="1" bestFit="1" customWidth="1"/>
    <col min="4662" max="4670" width="22.42578125" style="1" bestFit="1" customWidth="1"/>
    <col min="4671" max="4679" width="21.28515625" style="1" bestFit="1" customWidth="1"/>
    <col min="4680" max="4688" width="22.42578125" style="1" bestFit="1" customWidth="1"/>
    <col min="4689" max="4697" width="20.28515625" style="1" bestFit="1" customWidth="1"/>
    <col min="4698" max="4706" width="21.42578125" style="1" bestFit="1" customWidth="1"/>
    <col min="4707" max="4864" width="11.42578125" style="1"/>
    <col min="4865" max="4865" width="42.42578125" style="1" customWidth="1"/>
    <col min="4866" max="4866" width="13" style="1" customWidth="1"/>
    <col min="4867" max="4867" width="14.28515625" style="1" customWidth="1"/>
    <col min="4868" max="4868" width="12.42578125" style="1" customWidth="1"/>
    <col min="4869" max="4869" width="17" style="1" customWidth="1"/>
    <col min="4870" max="4870" width="18.5703125" style="1" customWidth="1"/>
    <col min="4871" max="4871" width="15.85546875" style="1" customWidth="1"/>
    <col min="4872" max="4872" width="21.140625" style="1" bestFit="1" customWidth="1"/>
    <col min="4873" max="4873" width="5.42578125" style="1" customWidth="1"/>
    <col min="4874" max="4881" width="20.85546875" style="1" bestFit="1" customWidth="1"/>
    <col min="4882" max="4890" width="22.140625" style="1" bestFit="1" customWidth="1"/>
    <col min="4891" max="4899" width="21" style="1" bestFit="1" customWidth="1"/>
    <col min="4900" max="4906" width="22.28515625" style="1" bestFit="1" customWidth="1"/>
    <col min="4907" max="4908" width="21" style="1" bestFit="1" customWidth="1"/>
    <col min="4909" max="4917" width="21.28515625" style="1" bestFit="1" customWidth="1"/>
    <col min="4918" max="4926" width="22.42578125" style="1" bestFit="1" customWidth="1"/>
    <col min="4927" max="4935" width="21.28515625" style="1" bestFit="1" customWidth="1"/>
    <col min="4936" max="4944" width="22.42578125" style="1" bestFit="1" customWidth="1"/>
    <col min="4945" max="4953" width="20.28515625" style="1" bestFit="1" customWidth="1"/>
    <col min="4954" max="4962" width="21.42578125" style="1" bestFit="1" customWidth="1"/>
    <col min="4963" max="5120" width="11.42578125" style="1"/>
    <col min="5121" max="5121" width="42.42578125" style="1" customWidth="1"/>
    <col min="5122" max="5122" width="13" style="1" customWidth="1"/>
    <col min="5123" max="5123" width="14.28515625" style="1" customWidth="1"/>
    <col min="5124" max="5124" width="12.42578125" style="1" customWidth="1"/>
    <col min="5125" max="5125" width="17" style="1" customWidth="1"/>
    <col min="5126" max="5126" width="18.5703125" style="1" customWidth="1"/>
    <col min="5127" max="5127" width="15.85546875" style="1" customWidth="1"/>
    <col min="5128" max="5128" width="21.140625" style="1" bestFit="1" customWidth="1"/>
    <col min="5129" max="5129" width="5.42578125" style="1" customWidth="1"/>
    <col min="5130" max="5137" width="20.85546875" style="1" bestFit="1" customWidth="1"/>
    <col min="5138" max="5146" width="22.140625" style="1" bestFit="1" customWidth="1"/>
    <col min="5147" max="5155" width="21" style="1" bestFit="1" customWidth="1"/>
    <col min="5156" max="5162" width="22.28515625" style="1" bestFit="1" customWidth="1"/>
    <col min="5163" max="5164" width="21" style="1" bestFit="1" customWidth="1"/>
    <col min="5165" max="5173" width="21.28515625" style="1" bestFit="1" customWidth="1"/>
    <col min="5174" max="5182" width="22.42578125" style="1" bestFit="1" customWidth="1"/>
    <col min="5183" max="5191" width="21.28515625" style="1" bestFit="1" customWidth="1"/>
    <col min="5192" max="5200" width="22.42578125" style="1" bestFit="1" customWidth="1"/>
    <col min="5201" max="5209" width="20.28515625" style="1" bestFit="1" customWidth="1"/>
    <col min="5210" max="5218" width="21.42578125" style="1" bestFit="1" customWidth="1"/>
    <col min="5219" max="5376" width="11.42578125" style="1"/>
    <col min="5377" max="5377" width="42.42578125" style="1" customWidth="1"/>
    <col min="5378" max="5378" width="13" style="1" customWidth="1"/>
    <col min="5379" max="5379" width="14.28515625" style="1" customWidth="1"/>
    <col min="5380" max="5380" width="12.42578125" style="1" customWidth="1"/>
    <col min="5381" max="5381" width="17" style="1" customWidth="1"/>
    <col min="5382" max="5382" width="18.5703125" style="1" customWidth="1"/>
    <col min="5383" max="5383" width="15.85546875" style="1" customWidth="1"/>
    <col min="5384" max="5384" width="21.140625" style="1" bestFit="1" customWidth="1"/>
    <col min="5385" max="5385" width="5.42578125" style="1" customWidth="1"/>
    <col min="5386" max="5393" width="20.85546875" style="1" bestFit="1" customWidth="1"/>
    <col min="5394" max="5402" width="22.140625" style="1" bestFit="1" customWidth="1"/>
    <col min="5403" max="5411" width="21" style="1" bestFit="1" customWidth="1"/>
    <col min="5412" max="5418" width="22.28515625" style="1" bestFit="1" customWidth="1"/>
    <col min="5419" max="5420" width="21" style="1" bestFit="1" customWidth="1"/>
    <col min="5421" max="5429" width="21.28515625" style="1" bestFit="1" customWidth="1"/>
    <col min="5430" max="5438" width="22.42578125" style="1" bestFit="1" customWidth="1"/>
    <col min="5439" max="5447" width="21.28515625" style="1" bestFit="1" customWidth="1"/>
    <col min="5448" max="5456" width="22.42578125" style="1" bestFit="1" customWidth="1"/>
    <col min="5457" max="5465" width="20.28515625" style="1" bestFit="1" customWidth="1"/>
    <col min="5466" max="5474" width="21.42578125" style="1" bestFit="1" customWidth="1"/>
    <col min="5475" max="5632" width="11.42578125" style="1"/>
    <col min="5633" max="5633" width="42.42578125" style="1" customWidth="1"/>
    <col min="5634" max="5634" width="13" style="1" customWidth="1"/>
    <col min="5635" max="5635" width="14.28515625" style="1" customWidth="1"/>
    <col min="5636" max="5636" width="12.42578125" style="1" customWidth="1"/>
    <col min="5637" max="5637" width="17" style="1" customWidth="1"/>
    <col min="5638" max="5638" width="18.5703125" style="1" customWidth="1"/>
    <col min="5639" max="5639" width="15.85546875" style="1" customWidth="1"/>
    <col min="5640" max="5640" width="21.140625" style="1" bestFit="1" customWidth="1"/>
    <col min="5641" max="5641" width="5.42578125" style="1" customWidth="1"/>
    <col min="5642" max="5649" width="20.85546875" style="1" bestFit="1" customWidth="1"/>
    <col min="5650" max="5658" width="22.140625" style="1" bestFit="1" customWidth="1"/>
    <col min="5659" max="5667" width="21" style="1" bestFit="1" customWidth="1"/>
    <col min="5668" max="5674" width="22.28515625" style="1" bestFit="1" customWidth="1"/>
    <col min="5675" max="5676" width="21" style="1" bestFit="1" customWidth="1"/>
    <col min="5677" max="5685" width="21.28515625" style="1" bestFit="1" customWidth="1"/>
    <col min="5686" max="5694" width="22.42578125" style="1" bestFit="1" customWidth="1"/>
    <col min="5695" max="5703" width="21.28515625" style="1" bestFit="1" customWidth="1"/>
    <col min="5704" max="5712" width="22.42578125" style="1" bestFit="1" customWidth="1"/>
    <col min="5713" max="5721" width="20.28515625" style="1" bestFit="1" customWidth="1"/>
    <col min="5722" max="5730" width="21.42578125" style="1" bestFit="1" customWidth="1"/>
    <col min="5731" max="5888" width="11.42578125" style="1"/>
    <col min="5889" max="5889" width="42.42578125" style="1" customWidth="1"/>
    <col min="5890" max="5890" width="13" style="1" customWidth="1"/>
    <col min="5891" max="5891" width="14.28515625" style="1" customWidth="1"/>
    <col min="5892" max="5892" width="12.42578125" style="1" customWidth="1"/>
    <col min="5893" max="5893" width="17" style="1" customWidth="1"/>
    <col min="5894" max="5894" width="18.5703125" style="1" customWidth="1"/>
    <col min="5895" max="5895" width="15.85546875" style="1" customWidth="1"/>
    <col min="5896" max="5896" width="21.140625" style="1" bestFit="1" customWidth="1"/>
    <col min="5897" max="5897" width="5.42578125" style="1" customWidth="1"/>
    <col min="5898" max="5905" width="20.85546875" style="1" bestFit="1" customWidth="1"/>
    <col min="5906" max="5914" width="22.140625" style="1" bestFit="1" customWidth="1"/>
    <col min="5915" max="5923" width="21" style="1" bestFit="1" customWidth="1"/>
    <col min="5924" max="5930" width="22.28515625" style="1" bestFit="1" customWidth="1"/>
    <col min="5931" max="5932" width="21" style="1" bestFit="1" customWidth="1"/>
    <col min="5933" max="5941" width="21.28515625" style="1" bestFit="1" customWidth="1"/>
    <col min="5942" max="5950" width="22.42578125" style="1" bestFit="1" customWidth="1"/>
    <col min="5951" max="5959" width="21.28515625" style="1" bestFit="1" customWidth="1"/>
    <col min="5960" max="5968" width="22.42578125" style="1" bestFit="1" customWidth="1"/>
    <col min="5969" max="5977" width="20.28515625" style="1" bestFit="1" customWidth="1"/>
    <col min="5978" max="5986" width="21.42578125" style="1" bestFit="1" customWidth="1"/>
    <col min="5987" max="6144" width="11.42578125" style="1"/>
    <col min="6145" max="6145" width="42.42578125" style="1" customWidth="1"/>
    <col min="6146" max="6146" width="13" style="1" customWidth="1"/>
    <col min="6147" max="6147" width="14.28515625" style="1" customWidth="1"/>
    <col min="6148" max="6148" width="12.42578125" style="1" customWidth="1"/>
    <col min="6149" max="6149" width="17" style="1" customWidth="1"/>
    <col min="6150" max="6150" width="18.5703125" style="1" customWidth="1"/>
    <col min="6151" max="6151" width="15.85546875" style="1" customWidth="1"/>
    <col min="6152" max="6152" width="21.140625" style="1" bestFit="1" customWidth="1"/>
    <col min="6153" max="6153" width="5.42578125" style="1" customWidth="1"/>
    <col min="6154" max="6161" width="20.85546875" style="1" bestFit="1" customWidth="1"/>
    <col min="6162" max="6170" width="22.140625" style="1" bestFit="1" customWidth="1"/>
    <col min="6171" max="6179" width="21" style="1" bestFit="1" customWidth="1"/>
    <col min="6180" max="6186" width="22.28515625" style="1" bestFit="1" customWidth="1"/>
    <col min="6187" max="6188" width="21" style="1" bestFit="1" customWidth="1"/>
    <col min="6189" max="6197" width="21.28515625" style="1" bestFit="1" customWidth="1"/>
    <col min="6198" max="6206" width="22.42578125" style="1" bestFit="1" customWidth="1"/>
    <col min="6207" max="6215" width="21.28515625" style="1" bestFit="1" customWidth="1"/>
    <col min="6216" max="6224" width="22.42578125" style="1" bestFit="1" customWidth="1"/>
    <col min="6225" max="6233" width="20.28515625" style="1" bestFit="1" customWidth="1"/>
    <col min="6234" max="6242" width="21.42578125" style="1" bestFit="1" customWidth="1"/>
    <col min="6243" max="6400" width="11.42578125" style="1"/>
    <col min="6401" max="6401" width="42.42578125" style="1" customWidth="1"/>
    <col min="6402" max="6402" width="13" style="1" customWidth="1"/>
    <col min="6403" max="6403" width="14.28515625" style="1" customWidth="1"/>
    <col min="6404" max="6404" width="12.42578125" style="1" customWidth="1"/>
    <col min="6405" max="6405" width="17" style="1" customWidth="1"/>
    <col min="6406" max="6406" width="18.5703125" style="1" customWidth="1"/>
    <col min="6407" max="6407" width="15.85546875" style="1" customWidth="1"/>
    <col min="6408" max="6408" width="21.140625" style="1" bestFit="1" customWidth="1"/>
    <col min="6409" max="6409" width="5.42578125" style="1" customWidth="1"/>
    <col min="6410" max="6417" width="20.85546875" style="1" bestFit="1" customWidth="1"/>
    <col min="6418" max="6426" width="22.140625" style="1" bestFit="1" customWidth="1"/>
    <col min="6427" max="6435" width="21" style="1" bestFit="1" customWidth="1"/>
    <col min="6436" max="6442" width="22.28515625" style="1" bestFit="1" customWidth="1"/>
    <col min="6443" max="6444" width="21" style="1" bestFit="1" customWidth="1"/>
    <col min="6445" max="6453" width="21.28515625" style="1" bestFit="1" customWidth="1"/>
    <col min="6454" max="6462" width="22.42578125" style="1" bestFit="1" customWidth="1"/>
    <col min="6463" max="6471" width="21.28515625" style="1" bestFit="1" customWidth="1"/>
    <col min="6472" max="6480" width="22.42578125" style="1" bestFit="1" customWidth="1"/>
    <col min="6481" max="6489" width="20.28515625" style="1" bestFit="1" customWidth="1"/>
    <col min="6490" max="6498" width="21.42578125" style="1" bestFit="1" customWidth="1"/>
    <col min="6499" max="6656" width="11.42578125" style="1"/>
    <col min="6657" max="6657" width="42.42578125" style="1" customWidth="1"/>
    <col min="6658" max="6658" width="13" style="1" customWidth="1"/>
    <col min="6659" max="6659" width="14.28515625" style="1" customWidth="1"/>
    <col min="6660" max="6660" width="12.42578125" style="1" customWidth="1"/>
    <col min="6661" max="6661" width="17" style="1" customWidth="1"/>
    <col min="6662" max="6662" width="18.5703125" style="1" customWidth="1"/>
    <col min="6663" max="6663" width="15.85546875" style="1" customWidth="1"/>
    <col min="6664" max="6664" width="21.140625" style="1" bestFit="1" customWidth="1"/>
    <col min="6665" max="6665" width="5.42578125" style="1" customWidth="1"/>
    <col min="6666" max="6673" width="20.85546875" style="1" bestFit="1" customWidth="1"/>
    <col min="6674" max="6682" width="22.140625" style="1" bestFit="1" customWidth="1"/>
    <col min="6683" max="6691" width="21" style="1" bestFit="1" customWidth="1"/>
    <col min="6692" max="6698" width="22.28515625" style="1" bestFit="1" customWidth="1"/>
    <col min="6699" max="6700" width="21" style="1" bestFit="1" customWidth="1"/>
    <col min="6701" max="6709" width="21.28515625" style="1" bestFit="1" customWidth="1"/>
    <col min="6710" max="6718" width="22.42578125" style="1" bestFit="1" customWidth="1"/>
    <col min="6719" max="6727" width="21.28515625" style="1" bestFit="1" customWidth="1"/>
    <col min="6728" max="6736" width="22.42578125" style="1" bestFit="1" customWidth="1"/>
    <col min="6737" max="6745" width="20.28515625" style="1" bestFit="1" customWidth="1"/>
    <col min="6746" max="6754" width="21.42578125" style="1" bestFit="1" customWidth="1"/>
    <col min="6755" max="6912" width="11.42578125" style="1"/>
    <col min="6913" max="6913" width="42.42578125" style="1" customWidth="1"/>
    <col min="6914" max="6914" width="13" style="1" customWidth="1"/>
    <col min="6915" max="6915" width="14.28515625" style="1" customWidth="1"/>
    <col min="6916" max="6916" width="12.42578125" style="1" customWidth="1"/>
    <col min="6917" max="6917" width="17" style="1" customWidth="1"/>
    <col min="6918" max="6918" width="18.5703125" style="1" customWidth="1"/>
    <col min="6919" max="6919" width="15.85546875" style="1" customWidth="1"/>
    <col min="6920" max="6920" width="21.140625" style="1" bestFit="1" customWidth="1"/>
    <col min="6921" max="6921" width="5.42578125" style="1" customWidth="1"/>
    <col min="6922" max="6929" width="20.85546875" style="1" bestFit="1" customWidth="1"/>
    <col min="6930" max="6938" width="22.140625" style="1" bestFit="1" customWidth="1"/>
    <col min="6939" max="6947" width="21" style="1" bestFit="1" customWidth="1"/>
    <col min="6948" max="6954" width="22.28515625" style="1" bestFit="1" customWidth="1"/>
    <col min="6955" max="6956" width="21" style="1" bestFit="1" customWidth="1"/>
    <col min="6957" max="6965" width="21.28515625" style="1" bestFit="1" customWidth="1"/>
    <col min="6966" max="6974" width="22.42578125" style="1" bestFit="1" customWidth="1"/>
    <col min="6975" max="6983" width="21.28515625" style="1" bestFit="1" customWidth="1"/>
    <col min="6984" max="6992" width="22.42578125" style="1" bestFit="1" customWidth="1"/>
    <col min="6993" max="7001" width="20.28515625" style="1" bestFit="1" customWidth="1"/>
    <col min="7002" max="7010" width="21.42578125" style="1" bestFit="1" customWidth="1"/>
    <col min="7011" max="7168" width="11.42578125" style="1"/>
    <col min="7169" max="7169" width="42.42578125" style="1" customWidth="1"/>
    <col min="7170" max="7170" width="13" style="1" customWidth="1"/>
    <col min="7171" max="7171" width="14.28515625" style="1" customWidth="1"/>
    <col min="7172" max="7172" width="12.42578125" style="1" customWidth="1"/>
    <col min="7173" max="7173" width="17" style="1" customWidth="1"/>
    <col min="7174" max="7174" width="18.5703125" style="1" customWidth="1"/>
    <col min="7175" max="7175" width="15.85546875" style="1" customWidth="1"/>
    <col min="7176" max="7176" width="21.140625" style="1" bestFit="1" customWidth="1"/>
    <col min="7177" max="7177" width="5.42578125" style="1" customWidth="1"/>
    <col min="7178" max="7185" width="20.85546875" style="1" bestFit="1" customWidth="1"/>
    <col min="7186" max="7194" width="22.140625" style="1" bestFit="1" customWidth="1"/>
    <col min="7195" max="7203" width="21" style="1" bestFit="1" customWidth="1"/>
    <col min="7204" max="7210" width="22.28515625" style="1" bestFit="1" customWidth="1"/>
    <col min="7211" max="7212" width="21" style="1" bestFit="1" customWidth="1"/>
    <col min="7213" max="7221" width="21.28515625" style="1" bestFit="1" customWidth="1"/>
    <col min="7222" max="7230" width="22.42578125" style="1" bestFit="1" customWidth="1"/>
    <col min="7231" max="7239" width="21.28515625" style="1" bestFit="1" customWidth="1"/>
    <col min="7240" max="7248" width="22.42578125" style="1" bestFit="1" customWidth="1"/>
    <col min="7249" max="7257" width="20.28515625" style="1" bestFit="1" customWidth="1"/>
    <col min="7258" max="7266" width="21.42578125" style="1" bestFit="1" customWidth="1"/>
    <col min="7267" max="7424" width="11.42578125" style="1"/>
    <col min="7425" max="7425" width="42.42578125" style="1" customWidth="1"/>
    <col min="7426" max="7426" width="13" style="1" customWidth="1"/>
    <col min="7427" max="7427" width="14.28515625" style="1" customWidth="1"/>
    <col min="7428" max="7428" width="12.42578125" style="1" customWidth="1"/>
    <col min="7429" max="7429" width="17" style="1" customWidth="1"/>
    <col min="7430" max="7430" width="18.5703125" style="1" customWidth="1"/>
    <col min="7431" max="7431" width="15.85546875" style="1" customWidth="1"/>
    <col min="7432" max="7432" width="21.140625" style="1" bestFit="1" customWidth="1"/>
    <col min="7433" max="7433" width="5.42578125" style="1" customWidth="1"/>
    <col min="7434" max="7441" width="20.85546875" style="1" bestFit="1" customWidth="1"/>
    <col min="7442" max="7450" width="22.140625" style="1" bestFit="1" customWidth="1"/>
    <col min="7451" max="7459" width="21" style="1" bestFit="1" customWidth="1"/>
    <col min="7460" max="7466" width="22.28515625" style="1" bestFit="1" customWidth="1"/>
    <col min="7467" max="7468" width="21" style="1" bestFit="1" customWidth="1"/>
    <col min="7469" max="7477" width="21.28515625" style="1" bestFit="1" customWidth="1"/>
    <col min="7478" max="7486" width="22.42578125" style="1" bestFit="1" customWidth="1"/>
    <col min="7487" max="7495" width="21.28515625" style="1" bestFit="1" customWidth="1"/>
    <col min="7496" max="7504" width="22.42578125" style="1" bestFit="1" customWidth="1"/>
    <col min="7505" max="7513" width="20.28515625" style="1" bestFit="1" customWidth="1"/>
    <col min="7514" max="7522" width="21.42578125" style="1" bestFit="1" customWidth="1"/>
    <col min="7523" max="7680" width="11.42578125" style="1"/>
    <col min="7681" max="7681" width="42.42578125" style="1" customWidth="1"/>
    <col min="7682" max="7682" width="13" style="1" customWidth="1"/>
    <col min="7683" max="7683" width="14.28515625" style="1" customWidth="1"/>
    <col min="7684" max="7684" width="12.42578125" style="1" customWidth="1"/>
    <col min="7685" max="7685" width="17" style="1" customWidth="1"/>
    <col min="7686" max="7686" width="18.5703125" style="1" customWidth="1"/>
    <col min="7687" max="7687" width="15.85546875" style="1" customWidth="1"/>
    <col min="7688" max="7688" width="21.140625" style="1" bestFit="1" customWidth="1"/>
    <col min="7689" max="7689" width="5.42578125" style="1" customWidth="1"/>
    <col min="7690" max="7697" width="20.85546875" style="1" bestFit="1" customWidth="1"/>
    <col min="7698" max="7706" width="22.140625" style="1" bestFit="1" customWidth="1"/>
    <col min="7707" max="7715" width="21" style="1" bestFit="1" customWidth="1"/>
    <col min="7716" max="7722" width="22.28515625" style="1" bestFit="1" customWidth="1"/>
    <col min="7723" max="7724" width="21" style="1" bestFit="1" customWidth="1"/>
    <col min="7725" max="7733" width="21.28515625" style="1" bestFit="1" customWidth="1"/>
    <col min="7734" max="7742" width="22.42578125" style="1" bestFit="1" customWidth="1"/>
    <col min="7743" max="7751" width="21.28515625" style="1" bestFit="1" customWidth="1"/>
    <col min="7752" max="7760" width="22.42578125" style="1" bestFit="1" customWidth="1"/>
    <col min="7761" max="7769" width="20.28515625" style="1" bestFit="1" customWidth="1"/>
    <col min="7770" max="7778" width="21.42578125" style="1" bestFit="1" customWidth="1"/>
    <col min="7779" max="7936" width="11.42578125" style="1"/>
    <col min="7937" max="7937" width="42.42578125" style="1" customWidth="1"/>
    <col min="7938" max="7938" width="13" style="1" customWidth="1"/>
    <col min="7939" max="7939" width="14.28515625" style="1" customWidth="1"/>
    <col min="7940" max="7940" width="12.42578125" style="1" customWidth="1"/>
    <col min="7941" max="7941" width="17" style="1" customWidth="1"/>
    <col min="7942" max="7942" width="18.5703125" style="1" customWidth="1"/>
    <col min="7943" max="7943" width="15.85546875" style="1" customWidth="1"/>
    <col min="7944" max="7944" width="21.140625" style="1" bestFit="1" customWidth="1"/>
    <col min="7945" max="7945" width="5.42578125" style="1" customWidth="1"/>
    <col min="7946" max="7953" width="20.85546875" style="1" bestFit="1" customWidth="1"/>
    <col min="7954" max="7962" width="22.140625" style="1" bestFit="1" customWidth="1"/>
    <col min="7963" max="7971" width="21" style="1" bestFit="1" customWidth="1"/>
    <col min="7972" max="7978" width="22.28515625" style="1" bestFit="1" customWidth="1"/>
    <col min="7979" max="7980" width="21" style="1" bestFit="1" customWidth="1"/>
    <col min="7981" max="7989" width="21.28515625" style="1" bestFit="1" customWidth="1"/>
    <col min="7990" max="7998" width="22.42578125" style="1" bestFit="1" customWidth="1"/>
    <col min="7999" max="8007" width="21.28515625" style="1" bestFit="1" customWidth="1"/>
    <col min="8008" max="8016" width="22.42578125" style="1" bestFit="1" customWidth="1"/>
    <col min="8017" max="8025" width="20.28515625" style="1" bestFit="1" customWidth="1"/>
    <col min="8026" max="8034" width="21.42578125" style="1" bestFit="1" customWidth="1"/>
    <col min="8035" max="8192" width="11.42578125" style="1"/>
    <col min="8193" max="8193" width="42.42578125" style="1" customWidth="1"/>
    <col min="8194" max="8194" width="13" style="1" customWidth="1"/>
    <col min="8195" max="8195" width="14.28515625" style="1" customWidth="1"/>
    <col min="8196" max="8196" width="12.42578125" style="1" customWidth="1"/>
    <col min="8197" max="8197" width="17" style="1" customWidth="1"/>
    <col min="8198" max="8198" width="18.5703125" style="1" customWidth="1"/>
    <col min="8199" max="8199" width="15.85546875" style="1" customWidth="1"/>
    <col min="8200" max="8200" width="21.140625" style="1" bestFit="1" customWidth="1"/>
    <col min="8201" max="8201" width="5.42578125" style="1" customWidth="1"/>
    <col min="8202" max="8209" width="20.85546875" style="1" bestFit="1" customWidth="1"/>
    <col min="8210" max="8218" width="22.140625" style="1" bestFit="1" customWidth="1"/>
    <col min="8219" max="8227" width="21" style="1" bestFit="1" customWidth="1"/>
    <col min="8228" max="8234" width="22.28515625" style="1" bestFit="1" customWidth="1"/>
    <col min="8235" max="8236" width="21" style="1" bestFit="1" customWidth="1"/>
    <col min="8237" max="8245" width="21.28515625" style="1" bestFit="1" customWidth="1"/>
    <col min="8246" max="8254" width="22.42578125" style="1" bestFit="1" customWidth="1"/>
    <col min="8255" max="8263" width="21.28515625" style="1" bestFit="1" customWidth="1"/>
    <col min="8264" max="8272" width="22.42578125" style="1" bestFit="1" customWidth="1"/>
    <col min="8273" max="8281" width="20.28515625" style="1" bestFit="1" customWidth="1"/>
    <col min="8282" max="8290" width="21.42578125" style="1" bestFit="1" customWidth="1"/>
    <col min="8291" max="8448" width="11.42578125" style="1"/>
    <col min="8449" max="8449" width="42.42578125" style="1" customWidth="1"/>
    <col min="8450" max="8450" width="13" style="1" customWidth="1"/>
    <col min="8451" max="8451" width="14.28515625" style="1" customWidth="1"/>
    <col min="8452" max="8452" width="12.42578125" style="1" customWidth="1"/>
    <col min="8453" max="8453" width="17" style="1" customWidth="1"/>
    <col min="8454" max="8454" width="18.5703125" style="1" customWidth="1"/>
    <col min="8455" max="8455" width="15.85546875" style="1" customWidth="1"/>
    <col min="8456" max="8456" width="21.140625" style="1" bestFit="1" customWidth="1"/>
    <col min="8457" max="8457" width="5.42578125" style="1" customWidth="1"/>
    <col min="8458" max="8465" width="20.85546875" style="1" bestFit="1" customWidth="1"/>
    <col min="8466" max="8474" width="22.140625" style="1" bestFit="1" customWidth="1"/>
    <col min="8475" max="8483" width="21" style="1" bestFit="1" customWidth="1"/>
    <col min="8484" max="8490" width="22.28515625" style="1" bestFit="1" customWidth="1"/>
    <col min="8491" max="8492" width="21" style="1" bestFit="1" customWidth="1"/>
    <col min="8493" max="8501" width="21.28515625" style="1" bestFit="1" customWidth="1"/>
    <col min="8502" max="8510" width="22.42578125" style="1" bestFit="1" customWidth="1"/>
    <col min="8511" max="8519" width="21.28515625" style="1" bestFit="1" customWidth="1"/>
    <col min="8520" max="8528" width="22.42578125" style="1" bestFit="1" customWidth="1"/>
    <col min="8529" max="8537" width="20.28515625" style="1" bestFit="1" customWidth="1"/>
    <col min="8538" max="8546" width="21.42578125" style="1" bestFit="1" customWidth="1"/>
    <col min="8547" max="8704" width="11.42578125" style="1"/>
    <col min="8705" max="8705" width="42.42578125" style="1" customWidth="1"/>
    <col min="8706" max="8706" width="13" style="1" customWidth="1"/>
    <col min="8707" max="8707" width="14.28515625" style="1" customWidth="1"/>
    <col min="8708" max="8708" width="12.42578125" style="1" customWidth="1"/>
    <col min="8709" max="8709" width="17" style="1" customWidth="1"/>
    <col min="8710" max="8710" width="18.5703125" style="1" customWidth="1"/>
    <col min="8711" max="8711" width="15.85546875" style="1" customWidth="1"/>
    <col min="8712" max="8712" width="21.140625" style="1" bestFit="1" customWidth="1"/>
    <col min="8713" max="8713" width="5.42578125" style="1" customWidth="1"/>
    <col min="8714" max="8721" width="20.85546875" style="1" bestFit="1" customWidth="1"/>
    <col min="8722" max="8730" width="22.140625" style="1" bestFit="1" customWidth="1"/>
    <col min="8731" max="8739" width="21" style="1" bestFit="1" customWidth="1"/>
    <col min="8740" max="8746" width="22.28515625" style="1" bestFit="1" customWidth="1"/>
    <col min="8747" max="8748" width="21" style="1" bestFit="1" customWidth="1"/>
    <col min="8749" max="8757" width="21.28515625" style="1" bestFit="1" customWidth="1"/>
    <col min="8758" max="8766" width="22.42578125" style="1" bestFit="1" customWidth="1"/>
    <col min="8767" max="8775" width="21.28515625" style="1" bestFit="1" customWidth="1"/>
    <col min="8776" max="8784" width="22.42578125" style="1" bestFit="1" customWidth="1"/>
    <col min="8785" max="8793" width="20.28515625" style="1" bestFit="1" customWidth="1"/>
    <col min="8794" max="8802" width="21.42578125" style="1" bestFit="1" customWidth="1"/>
    <col min="8803" max="8960" width="11.42578125" style="1"/>
    <col min="8961" max="8961" width="42.42578125" style="1" customWidth="1"/>
    <col min="8962" max="8962" width="13" style="1" customWidth="1"/>
    <col min="8963" max="8963" width="14.28515625" style="1" customWidth="1"/>
    <col min="8964" max="8964" width="12.42578125" style="1" customWidth="1"/>
    <col min="8965" max="8965" width="17" style="1" customWidth="1"/>
    <col min="8966" max="8966" width="18.5703125" style="1" customWidth="1"/>
    <col min="8967" max="8967" width="15.85546875" style="1" customWidth="1"/>
    <col min="8968" max="8968" width="21.140625" style="1" bestFit="1" customWidth="1"/>
    <col min="8969" max="8969" width="5.42578125" style="1" customWidth="1"/>
    <col min="8970" max="8977" width="20.85546875" style="1" bestFit="1" customWidth="1"/>
    <col min="8978" max="8986" width="22.140625" style="1" bestFit="1" customWidth="1"/>
    <col min="8987" max="8995" width="21" style="1" bestFit="1" customWidth="1"/>
    <col min="8996" max="9002" width="22.28515625" style="1" bestFit="1" customWidth="1"/>
    <col min="9003" max="9004" width="21" style="1" bestFit="1" customWidth="1"/>
    <col min="9005" max="9013" width="21.28515625" style="1" bestFit="1" customWidth="1"/>
    <col min="9014" max="9022" width="22.42578125" style="1" bestFit="1" customWidth="1"/>
    <col min="9023" max="9031" width="21.28515625" style="1" bestFit="1" customWidth="1"/>
    <col min="9032" max="9040" width="22.42578125" style="1" bestFit="1" customWidth="1"/>
    <col min="9041" max="9049" width="20.28515625" style="1" bestFit="1" customWidth="1"/>
    <col min="9050" max="9058" width="21.42578125" style="1" bestFit="1" customWidth="1"/>
    <col min="9059" max="9216" width="11.42578125" style="1"/>
    <col min="9217" max="9217" width="42.42578125" style="1" customWidth="1"/>
    <col min="9218" max="9218" width="13" style="1" customWidth="1"/>
    <col min="9219" max="9219" width="14.28515625" style="1" customWidth="1"/>
    <col min="9220" max="9220" width="12.42578125" style="1" customWidth="1"/>
    <col min="9221" max="9221" width="17" style="1" customWidth="1"/>
    <col min="9222" max="9222" width="18.5703125" style="1" customWidth="1"/>
    <col min="9223" max="9223" width="15.85546875" style="1" customWidth="1"/>
    <col min="9224" max="9224" width="21.140625" style="1" bestFit="1" customWidth="1"/>
    <col min="9225" max="9225" width="5.42578125" style="1" customWidth="1"/>
    <col min="9226" max="9233" width="20.85546875" style="1" bestFit="1" customWidth="1"/>
    <col min="9234" max="9242" width="22.140625" style="1" bestFit="1" customWidth="1"/>
    <col min="9243" max="9251" width="21" style="1" bestFit="1" customWidth="1"/>
    <col min="9252" max="9258" width="22.28515625" style="1" bestFit="1" customWidth="1"/>
    <col min="9259" max="9260" width="21" style="1" bestFit="1" customWidth="1"/>
    <col min="9261" max="9269" width="21.28515625" style="1" bestFit="1" customWidth="1"/>
    <col min="9270" max="9278" width="22.42578125" style="1" bestFit="1" customWidth="1"/>
    <col min="9279" max="9287" width="21.28515625" style="1" bestFit="1" customWidth="1"/>
    <col min="9288" max="9296" width="22.42578125" style="1" bestFit="1" customWidth="1"/>
    <col min="9297" max="9305" width="20.28515625" style="1" bestFit="1" customWidth="1"/>
    <col min="9306" max="9314" width="21.42578125" style="1" bestFit="1" customWidth="1"/>
    <col min="9315" max="9472" width="11.42578125" style="1"/>
    <col min="9473" max="9473" width="42.42578125" style="1" customWidth="1"/>
    <col min="9474" max="9474" width="13" style="1" customWidth="1"/>
    <col min="9475" max="9475" width="14.28515625" style="1" customWidth="1"/>
    <col min="9476" max="9476" width="12.42578125" style="1" customWidth="1"/>
    <col min="9477" max="9477" width="17" style="1" customWidth="1"/>
    <col min="9478" max="9478" width="18.5703125" style="1" customWidth="1"/>
    <col min="9479" max="9479" width="15.85546875" style="1" customWidth="1"/>
    <col min="9480" max="9480" width="21.140625" style="1" bestFit="1" customWidth="1"/>
    <col min="9481" max="9481" width="5.42578125" style="1" customWidth="1"/>
    <col min="9482" max="9489" width="20.85546875" style="1" bestFit="1" customWidth="1"/>
    <col min="9490" max="9498" width="22.140625" style="1" bestFit="1" customWidth="1"/>
    <col min="9499" max="9507" width="21" style="1" bestFit="1" customWidth="1"/>
    <col min="9508" max="9514" width="22.28515625" style="1" bestFit="1" customWidth="1"/>
    <col min="9515" max="9516" width="21" style="1" bestFit="1" customWidth="1"/>
    <col min="9517" max="9525" width="21.28515625" style="1" bestFit="1" customWidth="1"/>
    <col min="9526" max="9534" width="22.42578125" style="1" bestFit="1" customWidth="1"/>
    <col min="9535" max="9543" width="21.28515625" style="1" bestFit="1" customWidth="1"/>
    <col min="9544" max="9552" width="22.42578125" style="1" bestFit="1" customWidth="1"/>
    <col min="9553" max="9561" width="20.28515625" style="1" bestFit="1" customWidth="1"/>
    <col min="9562" max="9570" width="21.42578125" style="1" bestFit="1" customWidth="1"/>
    <col min="9571" max="9728" width="11.42578125" style="1"/>
    <col min="9729" max="9729" width="42.42578125" style="1" customWidth="1"/>
    <col min="9730" max="9730" width="13" style="1" customWidth="1"/>
    <col min="9731" max="9731" width="14.28515625" style="1" customWidth="1"/>
    <col min="9732" max="9732" width="12.42578125" style="1" customWidth="1"/>
    <col min="9733" max="9733" width="17" style="1" customWidth="1"/>
    <col min="9734" max="9734" width="18.5703125" style="1" customWidth="1"/>
    <col min="9735" max="9735" width="15.85546875" style="1" customWidth="1"/>
    <col min="9736" max="9736" width="21.140625" style="1" bestFit="1" customWidth="1"/>
    <col min="9737" max="9737" width="5.42578125" style="1" customWidth="1"/>
    <col min="9738" max="9745" width="20.85546875" style="1" bestFit="1" customWidth="1"/>
    <col min="9746" max="9754" width="22.140625" style="1" bestFit="1" customWidth="1"/>
    <col min="9755" max="9763" width="21" style="1" bestFit="1" customWidth="1"/>
    <col min="9764" max="9770" width="22.28515625" style="1" bestFit="1" customWidth="1"/>
    <col min="9771" max="9772" width="21" style="1" bestFit="1" customWidth="1"/>
    <col min="9773" max="9781" width="21.28515625" style="1" bestFit="1" customWidth="1"/>
    <col min="9782" max="9790" width="22.42578125" style="1" bestFit="1" customWidth="1"/>
    <col min="9791" max="9799" width="21.28515625" style="1" bestFit="1" customWidth="1"/>
    <col min="9800" max="9808" width="22.42578125" style="1" bestFit="1" customWidth="1"/>
    <col min="9809" max="9817" width="20.28515625" style="1" bestFit="1" customWidth="1"/>
    <col min="9818" max="9826" width="21.42578125" style="1" bestFit="1" customWidth="1"/>
    <col min="9827" max="9984" width="11.42578125" style="1"/>
    <col min="9985" max="9985" width="42.42578125" style="1" customWidth="1"/>
    <col min="9986" max="9986" width="13" style="1" customWidth="1"/>
    <col min="9987" max="9987" width="14.28515625" style="1" customWidth="1"/>
    <col min="9988" max="9988" width="12.42578125" style="1" customWidth="1"/>
    <col min="9989" max="9989" width="17" style="1" customWidth="1"/>
    <col min="9990" max="9990" width="18.5703125" style="1" customWidth="1"/>
    <col min="9991" max="9991" width="15.85546875" style="1" customWidth="1"/>
    <col min="9992" max="9992" width="21.140625" style="1" bestFit="1" customWidth="1"/>
    <col min="9993" max="9993" width="5.42578125" style="1" customWidth="1"/>
    <col min="9994" max="10001" width="20.85546875" style="1" bestFit="1" customWidth="1"/>
    <col min="10002" max="10010" width="22.140625" style="1" bestFit="1" customWidth="1"/>
    <col min="10011" max="10019" width="21" style="1" bestFit="1" customWidth="1"/>
    <col min="10020" max="10026" width="22.28515625" style="1" bestFit="1" customWidth="1"/>
    <col min="10027" max="10028" width="21" style="1" bestFit="1" customWidth="1"/>
    <col min="10029" max="10037" width="21.28515625" style="1" bestFit="1" customWidth="1"/>
    <col min="10038" max="10046" width="22.42578125" style="1" bestFit="1" customWidth="1"/>
    <col min="10047" max="10055" width="21.28515625" style="1" bestFit="1" customWidth="1"/>
    <col min="10056" max="10064" width="22.42578125" style="1" bestFit="1" customWidth="1"/>
    <col min="10065" max="10073" width="20.28515625" style="1" bestFit="1" customWidth="1"/>
    <col min="10074" max="10082" width="21.42578125" style="1" bestFit="1" customWidth="1"/>
    <col min="10083" max="10240" width="11.42578125" style="1"/>
    <col min="10241" max="10241" width="42.42578125" style="1" customWidth="1"/>
    <col min="10242" max="10242" width="13" style="1" customWidth="1"/>
    <col min="10243" max="10243" width="14.28515625" style="1" customWidth="1"/>
    <col min="10244" max="10244" width="12.42578125" style="1" customWidth="1"/>
    <col min="10245" max="10245" width="17" style="1" customWidth="1"/>
    <col min="10246" max="10246" width="18.5703125" style="1" customWidth="1"/>
    <col min="10247" max="10247" width="15.85546875" style="1" customWidth="1"/>
    <col min="10248" max="10248" width="21.140625" style="1" bestFit="1" customWidth="1"/>
    <col min="10249" max="10249" width="5.42578125" style="1" customWidth="1"/>
    <col min="10250" max="10257" width="20.85546875" style="1" bestFit="1" customWidth="1"/>
    <col min="10258" max="10266" width="22.140625" style="1" bestFit="1" customWidth="1"/>
    <col min="10267" max="10275" width="21" style="1" bestFit="1" customWidth="1"/>
    <col min="10276" max="10282" width="22.28515625" style="1" bestFit="1" customWidth="1"/>
    <col min="10283" max="10284" width="21" style="1" bestFit="1" customWidth="1"/>
    <col min="10285" max="10293" width="21.28515625" style="1" bestFit="1" customWidth="1"/>
    <col min="10294" max="10302" width="22.42578125" style="1" bestFit="1" customWidth="1"/>
    <col min="10303" max="10311" width="21.28515625" style="1" bestFit="1" customWidth="1"/>
    <col min="10312" max="10320" width="22.42578125" style="1" bestFit="1" customWidth="1"/>
    <col min="10321" max="10329" width="20.28515625" style="1" bestFit="1" customWidth="1"/>
    <col min="10330" max="10338" width="21.42578125" style="1" bestFit="1" customWidth="1"/>
    <col min="10339" max="10496" width="11.42578125" style="1"/>
    <col min="10497" max="10497" width="42.42578125" style="1" customWidth="1"/>
    <col min="10498" max="10498" width="13" style="1" customWidth="1"/>
    <col min="10499" max="10499" width="14.28515625" style="1" customWidth="1"/>
    <col min="10500" max="10500" width="12.42578125" style="1" customWidth="1"/>
    <col min="10501" max="10501" width="17" style="1" customWidth="1"/>
    <col min="10502" max="10502" width="18.5703125" style="1" customWidth="1"/>
    <col min="10503" max="10503" width="15.85546875" style="1" customWidth="1"/>
    <col min="10504" max="10504" width="21.140625" style="1" bestFit="1" customWidth="1"/>
    <col min="10505" max="10505" width="5.42578125" style="1" customWidth="1"/>
    <col min="10506" max="10513" width="20.85546875" style="1" bestFit="1" customWidth="1"/>
    <col min="10514" max="10522" width="22.140625" style="1" bestFit="1" customWidth="1"/>
    <col min="10523" max="10531" width="21" style="1" bestFit="1" customWidth="1"/>
    <col min="10532" max="10538" width="22.28515625" style="1" bestFit="1" customWidth="1"/>
    <col min="10539" max="10540" width="21" style="1" bestFit="1" customWidth="1"/>
    <col min="10541" max="10549" width="21.28515625" style="1" bestFit="1" customWidth="1"/>
    <col min="10550" max="10558" width="22.42578125" style="1" bestFit="1" customWidth="1"/>
    <col min="10559" max="10567" width="21.28515625" style="1" bestFit="1" customWidth="1"/>
    <col min="10568" max="10576" width="22.42578125" style="1" bestFit="1" customWidth="1"/>
    <col min="10577" max="10585" width="20.28515625" style="1" bestFit="1" customWidth="1"/>
    <col min="10586" max="10594" width="21.42578125" style="1" bestFit="1" customWidth="1"/>
    <col min="10595" max="10752" width="11.42578125" style="1"/>
    <col min="10753" max="10753" width="42.42578125" style="1" customWidth="1"/>
    <col min="10754" max="10754" width="13" style="1" customWidth="1"/>
    <col min="10755" max="10755" width="14.28515625" style="1" customWidth="1"/>
    <col min="10756" max="10756" width="12.42578125" style="1" customWidth="1"/>
    <col min="10757" max="10757" width="17" style="1" customWidth="1"/>
    <col min="10758" max="10758" width="18.5703125" style="1" customWidth="1"/>
    <col min="10759" max="10759" width="15.85546875" style="1" customWidth="1"/>
    <col min="10760" max="10760" width="21.140625" style="1" bestFit="1" customWidth="1"/>
    <col min="10761" max="10761" width="5.42578125" style="1" customWidth="1"/>
    <col min="10762" max="10769" width="20.85546875" style="1" bestFit="1" customWidth="1"/>
    <col min="10770" max="10778" width="22.140625" style="1" bestFit="1" customWidth="1"/>
    <col min="10779" max="10787" width="21" style="1" bestFit="1" customWidth="1"/>
    <col min="10788" max="10794" width="22.28515625" style="1" bestFit="1" customWidth="1"/>
    <col min="10795" max="10796" width="21" style="1" bestFit="1" customWidth="1"/>
    <col min="10797" max="10805" width="21.28515625" style="1" bestFit="1" customWidth="1"/>
    <col min="10806" max="10814" width="22.42578125" style="1" bestFit="1" customWidth="1"/>
    <col min="10815" max="10823" width="21.28515625" style="1" bestFit="1" customWidth="1"/>
    <col min="10824" max="10832" width="22.42578125" style="1" bestFit="1" customWidth="1"/>
    <col min="10833" max="10841" width="20.28515625" style="1" bestFit="1" customWidth="1"/>
    <col min="10842" max="10850" width="21.42578125" style="1" bestFit="1" customWidth="1"/>
    <col min="10851" max="11008" width="11.42578125" style="1"/>
    <col min="11009" max="11009" width="42.42578125" style="1" customWidth="1"/>
    <col min="11010" max="11010" width="13" style="1" customWidth="1"/>
    <col min="11011" max="11011" width="14.28515625" style="1" customWidth="1"/>
    <col min="11012" max="11012" width="12.42578125" style="1" customWidth="1"/>
    <col min="11013" max="11013" width="17" style="1" customWidth="1"/>
    <col min="11014" max="11014" width="18.5703125" style="1" customWidth="1"/>
    <col min="11015" max="11015" width="15.85546875" style="1" customWidth="1"/>
    <col min="11016" max="11016" width="21.140625" style="1" bestFit="1" customWidth="1"/>
    <col min="11017" max="11017" width="5.42578125" style="1" customWidth="1"/>
    <col min="11018" max="11025" width="20.85546875" style="1" bestFit="1" customWidth="1"/>
    <col min="11026" max="11034" width="22.140625" style="1" bestFit="1" customWidth="1"/>
    <col min="11035" max="11043" width="21" style="1" bestFit="1" customWidth="1"/>
    <col min="11044" max="11050" width="22.28515625" style="1" bestFit="1" customWidth="1"/>
    <col min="11051" max="11052" width="21" style="1" bestFit="1" customWidth="1"/>
    <col min="11053" max="11061" width="21.28515625" style="1" bestFit="1" customWidth="1"/>
    <col min="11062" max="11070" width="22.42578125" style="1" bestFit="1" customWidth="1"/>
    <col min="11071" max="11079" width="21.28515625" style="1" bestFit="1" customWidth="1"/>
    <col min="11080" max="11088" width="22.42578125" style="1" bestFit="1" customWidth="1"/>
    <col min="11089" max="11097" width="20.28515625" style="1" bestFit="1" customWidth="1"/>
    <col min="11098" max="11106" width="21.42578125" style="1" bestFit="1" customWidth="1"/>
    <col min="11107" max="11264" width="11.42578125" style="1"/>
    <col min="11265" max="11265" width="42.42578125" style="1" customWidth="1"/>
    <col min="11266" max="11266" width="13" style="1" customWidth="1"/>
    <col min="11267" max="11267" width="14.28515625" style="1" customWidth="1"/>
    <col min="11268" max="11268" width="12.42578125" style="1" customWidth="1"/>
    <col min="11269" max="11269" width="17" style="1" customWidth="1"/>
    <col min="11270" max="11270" width="18.5703125" style="1" customWidth="1"/>
    <col min="11271" max="11271" width="15.85546875" style="1" customWidth="1"/>
    <col min="11272" max="11272" width="21.140625" style="1" bestFit="1" customWidth="1"/>
    <col min="11273" max="11273" width="5.42578125" style="1" customWidth="1"/>
    <col min="11274" max="11281" width="20.85546875" style="1" bestFit="1" customWidth="1"/>
    <col min="11282" max="11290" width="22.140625" style="1" bestFit="1" customWidth="1"/>
    <col min="11291" max="11299" width="21" style="1" bestFit="1" customWidth="1"/>
    <col min="11300" max="11306" width="22.28515625" style="1" bestFit="1" customWidth="1"/>
    <col min="11307" max="11308" width="21" style="1" bestFit="1" customWidth="1"/>
    <col min="11309" max="11317" width="21.28515625" style="1" bestFit="1" customWidth="1"/>
    <col min="11318" max="11326" width="22.42578125" style="1" bestFit="1" customWidth="1"/>
    <col min="11327" max="11335" width="21.28515625" style="1" bestFit="1" customWidth="1"/>
    <col min="11336" max="11344" width="22.42578125" style="1" bestFit="1" customWidth="1"/>
    <col min="11345" max="11353" width="20.28515625" style="1" bestFit="1" customWidth="1"/>
    <col min="11354" max="11362" width="21.42578125" style="1" bestFit="1" customWidth="1"/>
    <col min="11363" max="11520" width="11.42578125" style="1"/>
    <col min="11521" max="11521" width="42.42578125" style="1" customWidth="1"/>
    <col min="11522" max="11522" width="13" style="1" customWidth="1"/>
    <col min="11523" max="11523" width="14.28515625" style="1" customWidth="1"/>
    <col min="11524" max="11524" width="12.42578125" style="1" customWidth="1"/>
    <col min="11525" max="11525" width="17" style="1" customWidth="1"/>
    <col min="11526" max="11526" width="18.5703125" style="1" customWidth="1"/>
    <col min="11527" max="11527" width="15.85546875" style="1" customWidth="1"/>
    <col min="11528" max="11528" width="21.140625" style="1" bestFit="1" customWidth="1"/>
    <col min="11529" max="11529" width="5.42578125" style="1" customWidth="1"/>
    <col min="11530" max="11537" width="20.85546875" style="1" bestFit="1" customWidth="1"/>
    <col min="11538" max="11546" width="22.140625" style="1" bestFit="1" customWidth="1"/>
    <col min="11547" max="11555" width="21" style="1" bestFit="1" customWidth="1"/>
    <col min="11556" max="11562" width="22.28515625" style="1" bestFit="1" customWidth="1"/>
    <col min="11563" max="11564" width="21" style="1" bestFit="1" customWidth="1"/>
    <col min="11565" max="11573" width="21.28515625" style="1" bestFit="1" customWidth="1"/>
    <col min="11574" max="11582" width="22.42578125" style="1" bestFit="1" customWidth="1"/>
    <col min="11583" max="11591" width="21.28515625" style="1" bestFit="1" customWidth="1"/>
    <col min="11592" max="11600" width="22.42578125" style="1" bestFit="1" customWidth="1"/>
    <col min="11601" max="11609" width="20.28515625" style="1" bestFit="1" customWidth="1"/>
    <col min="11610" max="11618" width="21.42578125" style="1" bestFit="1" customWidth="1"/>
    <col min="11619" max="11776" width="11.42578125" style="1"/>
    <col min="11777" max="11777" width="42.42578125" style="1" customWidth="1"/>
    <col min="11778" max="11778" width="13" style="1" customWidth="1"/>
    <col min="11779" max="11779" width="14.28515625" style="1" customWidth="1"/>
    <col min="11780" max="11780" width="12.42578125" style="1" customWidth="1"/>
    <col min="11781" max="11781" width="17" style="1" customWidth="1"/>
    <col min="11782" max="11782" width="18.5703125" style="1" customWidth="1"/>
    <col min="11783" max="11783" width="15.85546875" style="1" customWidth="1"/>
    <col min="11784" max="11784" width="21.140625" style="1" bestFit="1" customWidth="1"/>
    <col min="11785" max="11785" width="5.42578125" style="1" customWidth="1"/>
    <col min="11786" max="11793" width="20.85546875" style="1" bestFit="1" customWidth="1"/>
    <col min="11794" max="11802" width="22.140625" style="1" bestFit="1" customWidth="1"/>
    <col min="11803" max="11811" width="21" style="1" bestFit="1" customWidth="1"/>
    <col min="11812" max="11818" width="22.28515625" style="1" bestFit="1" customWidth="1"/>
    <col min="11819" max="11820" width="21" style="1" bestFit="1" customWidth="1"/>
    <col min="11821" max="11829" width="21.28515625" style="1" bestFit="1" customWidth="1"/>
    <col min="11830" max="11838" width="22.42578125" style="1" bestFit="1" customWidth="1"/>
    <col min="11839" max="11847" width="21.28515625" style="1" bestFit="1" customWidth="1"/>
    <col min="11848" max="11856" width="22.42578125" style="1" bestFit="1" customWidth="1"/>
    <col min="11857" max="11865" width="20.28515625" style="1" bestFit="1" customWidth="1"/>
    <col min="11866" max="11874" width="21.42578125" style="1" bestFit="1" customWidth="1"/>
    <col min="11875" max="12032" width="11.42578125" style="1"/>
    <col min="12033" max="12033" width="42.42578125" style="1" customWidth="1"/>
    <col min="12034" max="12034" width="13" style="1" customWidth="1"/>
    <col min="12035" max="12035" width="14.28515625" style="1" customWidth="1"/>
    <col min="12036" max="12036" width="12.42578125" style="1" customWidth="1"/>
    <col min="12037" max="12037" width="17" style="1" customWidth="1"/>
    <col min="12038" max="12038" width="18.5703125" style="1" customWidth="1"/>
    <col min="12039" max="12039" width="15.85546875" style="1" customWidth="1"/>
    <col min="12040" max="12040" width="21.140625" style="1" bestFit="1" customWidth="1"/>
    <col min="12041" max="12041" width="5.42578125" style="1" customWidth="1"/>
    <col min="12042" max="12049" width="20.85546875" style="1" bestFit="1" customWidth="1"/>
    <col min="12050" max="12058" width="22.140625" style="1" bestFit="1" customWidth="1"/>
    <col min="12059" max="12067" width="21" style="1" bestFit="1" customWidth="1"/>
    <col min="12068" max="12074" width="22.28515625" style="1" bestFit="1" customWidth="1"/>
    <col min="12075" max="12076" width="21" style="1" bestFit="1" customWidth="1"/>
    <col min="12077" max="12085" width="21.28515625" style="1" bestFit="1" customWidth="1"/>
    <col min="12086" max="12094" width="22.42578125" style="1" bestFit="1" customWidth="1"/>
    <col min="12095" max="12103" width="21.28515625" style="1" bestFit="1" customWidth="1"/>
    <col min="12104" max="12112" width="22.42578125" style="1" bestFit="1" customWidth="1"/>
    <col min="12113" max="12121" width="20.28515625" style="1" bestFit="1" customWidth="1"/>
    <col min="12122" max="12130" width="21.42578125" style="1" bestFit="1" customWidth="1"/>
    <col min="12131" max="12288" width="11.42578125" style="1"/>
    <col min="12289" max="12289" width="42.42578125" style="1" customWidth="1"/>
    <col min="12290" max="12290" width="13" style="1" customWidth="1"/>
    <col min="12291" max="12291" width="14.28515625" style="1" customWidth="1"/>
    <col min="12292" max="12292" width="12.42578125" style="1" customWidth="1"/>
    <col min="12293" max="12293" width="17" style="1" customWidth="1"/>
    <col min="12294" max="12294" width="18.5703125" style="1" customWidth="1"/>
    <col min="12295" max="12295" width="15.85546875" style="1" customWidth="1"/>
    <col min="12296" max="12296" width="21.140625" style="1" bestFit="1" customWidth="1"/>
    <col min="12297" max="12297" width="5.42578125" style="1" customWidth="1"/>
    <col min="12298" max="12305" width="20.85546875" style="1" bestFit="1" customWidth="1"/>
    <col min="12306" max="12314" width="22.140625" style="1" bestFit="1" customWidth="1"/>
    <col min="12315" max="12323" width="21" style="1" bestFit="1" customWidth="1"/>
    <col min="12324" max="12330" width="22.28515625" style="1" bestFit="1" customWidth="1"/>
    <col min="12331" max="12332" width="21" style="1" bestFit="1" customWidth="1"/>
    <col min="12333" max="12341" width="21.28515625" style="1" bestFit="1" customWidth="1"/>
    <col min="12342" max="12350" width="22.42578125" style="1" bestFit="1" customWidth="1"/>
    <col min="12351" max="12359" width="21.28515625" style="1" bestFit="1" customWidth="1"/>
    <col min="12360" max="12368" width="22.42578125" style="1" bestFit="1" customWidth="1"/>
    <col min="12369" max="12377" width="20.28515625" style="1" bestFit="1" customWidth="1"/>
    <col min="12378" max="12386" width="21.42578125" style="1" bestFit="1" customWidth="1"/>
    <col min="12387" max="12544" width="11.42578125" style="1"/>
    <col min="12545" max="12545" width="42.42578125" style="1" customWidth="1"/>
    <col min="12546" max="12546" width="13" style="1" customWidth="1"/>
    <col min="12547" max="12547" width="14.28515625" style="1" customWidth="1"/>
    <col min="12548" max="12548" width="12.42578125" style="1" customWidth="1"/>
    <col min="12549" max="12549" width="17" style="1" customWidth="1"/>
    <col min="12550" max="12550" width="18.5703125" style="1" customWidth="1"/>
    <col min="12551" max="12551" width="15.85546875" style="1" customWidth="1"/>
    <col min="12552" max="12552" width="21.140625" style="1" bestFit="1" customWidth="1"/>
    <col min="12553" max="12553" width="5.42578125" style="1" customWidth="1"/>
    <col min="12554" max="12561" width="20.85546875" style="1" bestFit="1" customWidth="1"/>
    <col min="12562" max="12570" width="22.140625" style="1" bestFit="1" customWidth="1"/>
    <col min="12571" max="12579" width="21" style="1" bestFit="1" customWidth="1"/>
    <col min="12580" max="12586" width="22.28515625" style="1" bestFit="1" customWidth="1"/>
    <col min="12587" max="12588" width="21" style="1" bestFit="1" customWidth="1"/>
    <col min="12589" max="12597" width="21.28515625" style="1" bestFit="1" customWidth="1"/>
    <col min="12598" max="12606" width="22.42578125" style="1" bestFit="1" customWidth="1"/>
    <col min="12607" max="12615" width="21.28515625" style="1" bestFit="1" customWidth="1"/>
    <col min="12616" max="12624" width="22.42578125" style="1" bestFit="1" customWidth="1"/>
    <col min="12625" max="12633" width="20.28515625" style="1" bestFit="1" customWidth="1"/>
    <col min="12634" max="12642" width="21.42578125" style="1" bestFit="1" customWidth="1"/>
    <col min="12643" max="12800" width="11.42578125" style="1"/>
    <col min="12801" max="12801" width="42.42578125" style="1" customWidth="1"/>
    <col min="12802" max="12802" width="13" style="1" customWidth="1"/>
    <col min="12803" max="12803" width="14.28515625" style="1" customWidth="1"/>
    <col min="12804" max="12804" width="12.42578125" style="1" customWidth="1"/>
    <col min="12805" max="12805" width="17" style="1" customWidth="1"/>
    <col min="12806" max="12806" width="18.5703125" style="1" customWidth="1"/>
    <col min="12807" max="12807" width="15.85546875" style="1" customWidth="1"/>
    <col min="12808" max="12808" width="21.140625" style="1" bestFit="1" customWidth="1"/>
    <col min="12809" max="12809" width="5.42578125" style="1" customWidth="1"/>
    <col min="12810" max="12817" width="20.85546875" style="1" bestFit="1" customWidth="1"/>
    <col min="12818" max="12826" width="22.140625" style="1" bestFit="1" customWidth="1"/>
    <col min="12827" max="12835" width="21" style="1" bestFit="1" customWidth="1"/>
    <col min="12836" max="12842" width="22.28515625" style="1" bestFit="1" customWidth="1"/>
    <col min="12843" max="12844" width="21" style="1" bestFit="1" customWidth="1"/>
    <col min="12845" max="12853" width="21.28515625" style="1" bestFit="1" customWidth="1"/>
    <col min="12854" max="12862" width="22.42578125" style="1" bestFit="1" customWidth="1"/>
    <col min="12863" max="12871" width="21.28515625" style="1" bestFit="1" customWidth="1"/>
    <col min="12872" max="12880" width="22.42578125" style="1" bestFit="1" customWidth="1"/>
    <col min="12881" max="12889" width="20.28515625" style="1" bestFit="1" customWidth="1"/>
    <col min="12890" max="12898" width="21.42578125" style="1" bestFit="1" customWidth="1"/>
    <col min="12899" max="13056" width="11.42578125" style="1"/>
    <col min="13057" max="13057" width="42.42578125" style="1" customWidth="1"/>
    <col min="13058" max="13058" width="13" style="1" customWidth="1"/>
    <col min="13059" max="13059" width="14.28515625" style="1" customWidth="1"/>
    <col min="13060" max="13060" width="12.42578125" style="1" customWidth="1"/>
    <col min="13061" max="13061" width="17" style="1" customWidth="1"/>
    <col min="13062" max="13062" width="18.5703125" style="1" customWidth="1"/>
    <col min="13063" max="13063" width="15.85546875" style="1" customWidth="1"/>
    <col min="13064" max="13064" width="21.140625" style="1" bestFit="1" customWidth="1"/>
    <col min="13065" max="13065" width="5.42578125" style="1" customWidth="1"/>
    <col min="13066" max="13073" width="20.85546875" style="1" bestFit="1" customWidth="1"/>
    <col min="13074" max="13082" width="22.140625" style="1" bestFit="1" customWidth="1"/>
    <col min="13083" max="13091" width="21" style="1" bestFit="1" customWidth="1"/>
    <col min="13092" max="13098" width="22.28515625" style="1" bestFit="1" customWidth="1"/>
    <col min="13099" max="13100" width="21" style="1" bestFit="1" customWidth="1"/>
    <col min="13101" max="13109" width="21.28515625" style="1" bestFit="1" customWidth="1"/>
    <col min="13110" max="13118" width="22.42578125" style="1" bestFit="1" customWidth="1"/>
    <col min="13119" max="13127" width="21.28515625" style="1" bestFit="1" customWidth="1"/>
    <col min="13128" max="13136" width="22.42578125" style="1" bestFit="1" customWidth="1"/>
    <col min="13137" max="13145" width="20.28515625" style="1" bestFit="1" customWidth="1"/>
    <col min="13146" max="13154" width="21.42578125" style="1" bestFit="1" customWidth="1"/>
    <col min="13155" max="13312" width="11.42578125" style="1"/>
    <col min="13313" max="13313" width="42.42578125" style="1" customWidth="1"/>
    <col min="13314" max="13314" width="13" style="1" customWidth="1"/>
    <col min="13315" max="13315" width="14.28515625" style="1" customWidth="1"/>
    <col min="13316" max="13316" width="12.42578125" style="1" customWidth="1"/>
    <col min="13317" max="13317" width="17" style="1" customWidth="1"/>
    <col min="13318" max="13318" width="18.5703125" style="1" customWidth="1"/>
    <col min="13319" max="13319" width="15.85546875" style="1" customWidth="1"/>
    <col min="13320" max="13320" width="21.140625" style="1" bestFit="1" customWidth="1"/>
    <col min="13321" max="13321" width="5.42578125" style="1" customWidth="1"/>
    <col min="13322" max="13329" width="20.85546875" style="1" bestFit="1" customWidth="1"/>
    <col min="13330" max="13338" width="22.140625" style="1" bestFit="1" customWidth="1"/>
    <col min="13339" max="13347" width="21" style="1" bestFit="1" customWidth="1"/>
    <col min="13348" max="13354" width="22.28515625" style="1" bestFit="1" customWidth="1"/>
    <col min="13355" max="13356" width="21" style="1" bestFit="1" customWidth="1"/>
    <col min="13357" max="13365" width="21.28515625" style="1" bestFit="1" customWidth="1"/>
    <col min="13366" max="13374" width="22.42578125" style="1" bestFit="1" customWidth="1"/>
    <col min="13375" max="13383" width="21.28515625" style="1" bestFit="1" customWidth="1"/>
    <col min="13384" max="13392" width="22.42578125" style="1" bestFit="1" customWidth="1"/>
    <col min="13393" max="13401" width="20.28515625" style="1" bestFit="1" customWidth="1"/>
    <col min="13402" max="13410" width="21.42578125" style="1" bestFit="1" customWidth="1"/>
    <col min="13411" max="13568" width="11.42578125" style="1"/>
    <col min="13569" max="13569" width="42.42578125" style="1" customWidth="1"/>
    <col min="13570" max="13570" width="13" style="1" customWidth="1"/>
    <col min="13571" max="13571" width="14.28515625" style="1" customWidth="1"/>
    <col min="13572" max="13572" width="12.42578125" style="1" customWidth="1"/>
    <col min="13573" max="13573" width="17" style="1" customWidth="1"/>
    <col min="13574" max="13574" width="18.5703125" style="1" customWidth="1"/>
    <col min="13575" max="13575" width="15.85546875" style="1" customWidth="1"/>
    <col min="13576" max="13576" width="21.140625" style="1" bestFit="1" customWidth="1"/>
    <col min="13577" max="13577" width="5.42578125" style="1" customWidth="1"/>
    <col min="13578" max="13585" width="20.85546875" style="1" bestFit="1" customWidth="1"/>
    <col min="13586" max="13594" width="22.140625" style="1" bestFit="1" customWidth="1"/>
    <col min="13595" max="13603" width="21" style="1" bestFit="1" customWidth="1"/>
    <col min="13604" max="13610" width="22.28515625" style="1" bestFit="1" customWidth="1"/>
    <col min="13611" max="13612" width="21" style="1" bestFit="1" customWidth="1"/>
    <col min="13613" max="13621" width="21.28515625" style="1" bestFit="1" customWidth="1"/>
    <col min="13622" max="13630" width="22.42578125" style="1" bestFit="1" customWidth="1"/>
    <col min="13631" max="13639" width="21.28515625" style="1" bestFit="1" customWidth="1"/>
    <col min="13640" max="13648" width="22.42578125" style="1" bestFit="1" customWidth="1"/>
    <col min="13649" max="13657" width="20.28515625" style="1" bestFit="1" customWidth="1"/>
    <col min="13658" max="13666" width="21.42578125" style="1" bestFit="1" customWidth="1"/>
    <col min="13667" max="13824" width="11.42578125" style="1"/>
    <col min="13825" max="13825" width="42.42578125" style="1" customWidth="1"/>
    <col min="13826" max="13826" width="13" style="1" customWidth="1"/>
    <col min="13827" max="13827" width="14.28515625" style="1" customWidth="1"/>
    <col min="13828" max="13828" width="12.42578125" style="1" customWidth="1"/>
    <col min="13829" max="13829" width="17" style="1" customWidth="1"/>
    <col min="13830" max="13830" width="18.5703125" style="1" customWidth="1"/>
    <col min="13831" max="13831" width="15.85546875" style="1" customWidth="1"/>
    <col min="13832" max="13832" width="21.140625" style="1" bestFit="1" customWidth="1"/>
    <col min="13833" max="13833" width="5.42578125" style="1" customWidth="1"/>
    <col min="13834" max="13841" width="20.85546875" style="1" bestFit="1" customWidth="1"/>
    <col min="13842" max="13850" width="22.140625" style="1" bestFit="1" customWidth="1"/>
    <col min="13851" max="13859" width="21" style="1" bestFit="1" customWidth="1"/>
    <col min="13860" max="13866" width="22.28515625" style="1" bestFit="1" customWidth="1"/>
    <col min="13867" max="13868" width="21" style="1" bestFit="1" customWidth="1"/>
    <col min="13869" max="13877" width="21.28515625" style="1" bestFit="1" customWidth="1"/>
    <col min="13878" max="13886" width="22.42578125" style="1" bestFit="1" customWidth="1"/>
    <col min="13887" max="13895" width="21.28515625" style="1" bestFit="1" customWidth="1"/>
    <col min="13896" max="13904" width="22.42578125" style="1" bestFit="1" customWidth="1"/>
    <col min="13905" max="13913" width="20.28515625" style="1" bestFit="1" customWidth="1"/>
    <col min="13914" max="13922" width="21.42578125" style="1" bestFit="1" customWidth="1"/>
    <col min="13923" max="14080" width="11.42578125" style="1"/>
    <col min="14081" max="14081" width="42.42578125" style="1" customWidth="1"/>
    <col min="14082" max="14082" width="13" style="1" customWidth="1"/>
    <col min="14083" max="14083" width="14.28515625" style="1" customWidth="1"/>
    <col min="14084" max="14084" width="12.42578125" style="1" customWidth="1"/>
    <col min="14085" max="14085" width="17" style="1" customWidth="1"/>
    <col min="14086" max="14086" width="18.5703125" style="1" customWidth="1"/>
    <col min="14087" max="14087" width="15.85546875" style="1" customWidth="1"/>
    <col min="14088" max="14088" width="21.140625" style="1" bestFit="1" customWidth="1"/>
    <col min="14089" max="14089" width="5.42578125" style="1" customWidth="1"/>
    <col min="14090" max="14097" width="20.85546875" style="1" bestFit="1" customWidth="1"/>
    <col min="14098" max="14106" width="22.140625" style="1" bestFit="1" customWidth="1"/>
    <col min="14107" max="14115" width="21" style="1" bestFit="1" customWidth="1"/>
    <col min="14116" max="14122" width="22.28515625" style="1" bestFit="1" customWidth="1"/>
    <col min="14123" max="14124" width="21" style="1" bestFit="1" customWidth="1"/>
    <col min="14125" max="14133" width="21.28515625" style="1" bestFit="1" customWidth="1"/>
    <col min="14134" max="14142" width="22.42578125" style="1" bestFit="1" customWidth="1"/>
    <col min="14143" max="14151" width="21.28515625" style="1" bestFit="1" customWidth="1"/>
    <col min="14152" max="14160" width="22.42578125" style="1" bestFit="1" customWidth="1"/>
    <col min="14161" max="14169" width="20.28515625" style="1" bestFit="1" customWidth="1"/>
    <col min="14170" max="14178" width="21.42578125" style="1" bestFit="1" customWidth="1"/>
    <col min="14179" max="14336" width="11.42578125" style="1"/>
    <col min="14337" max="14337" width="42.42578125" style="1" customWidth="1"/>
    <col min="14338" max="14338" width="13" style="1" customWidth="1"/>
    <col min="14339" max="14339" width="14.28515625" style="1" customWidth="1"/>
    <col min="14340" max="14340" width="12.42578125" style="1" customWidth="1"/>
    <col min="14341" max="14341" width="17" style="1" customWidth="1"/>
    <col min="14342" max="14342" width="18.5703125" style="1" customWidth="1"/>
    <col min="14343" max="14343" width="15.85546875" style="1" customWidth="1"/>
    <col min="14344" max="14344" width="21.140625" style="1" bestFit="1" customWidth="1"/>
    <col min="14345" max="14345" width="5.42578125" style="1" customWidth="1"/>
    <col min="14346" max="14353" width="20.85546875" style="1" bestFit="1" customWidth="1"/>
    <col min="14354" max="14362" width="22.140625" style="1" bestFit="1" customWidth="1"/>
    <col min="14363" max="14371" width="21" style="1" bestFit="1" customWidth="1"/>
    <col min="14372" max="14378" width="22.28515625" style="1" bestFit="1" customWidth="1"/>
    <col min="14379" max="14380" width="21" style="1" bestFit="1" customWidth="1"/>
    <col min="14381" max="14389" width="21.28515625" style="1" bestFit="1" customWidth="1"/>
    <col min="14390" max="14398" width="22.42578125" style="1" bestFit="1" customWidth="1"/>
    <col min="14399" max="14407" width="21.28515625" style="1" bestFit="1" customWidth="1"/>
    <col min="14408" max="14416" width="22.42578125" style="1" bestFit="1" customWidth="1"/>
    <col min="14417" max="14425" width="20.28515625" style="1" bestFit="1" customWidth="1"/>
    <col min="14426" max="14434" width="21.42578125" style="1" bestFit="1" customWidth="1"/>
    <col min="14435" max="14592" width="11.42578125" style="1"/>
    <col min="14593" max="14593" width="42.42578125" style="1" customWidth="1"/>
    <col min="14594" max="14594" width="13" style="1" customWidth="1"/>
    <col min="14595" max="14595" width="14.28515625" style="1" customWidth="1"/>
    <col min="14596" max="14596" width="12.42578125" style="1" customWidth="1"/>
    <col min="14597" max="14597" width="17" style="1" customWidth="1"/>
    <col min="14598" max="14598" width="18.5703125" style="1" customWidth="1"/>
    <col min="14599" max="14599" width="15.85546875" style="1" customWidth="1"/>
    <col min="14600" max="14600" width="21.140625" style="1" bestFit="1" customWidth="1"/>
    <col min="14601" max="14601" width="5.42578125" style="1" customWidth="1"/>
    <col min="14602" max="14609" width="20.85546875" style="1" bestFit="1" customWidth="1"/>
    <col min="14610" max="14618" width="22.140625" style="1" bestFit="1" customWidth="1"/>
    <col min="14619" max="14627" width="21" style="1" bestFit="1" customWidth="1"/>
    <col min="14628" max="14634" width="22.28515625" style="1" bestFit="1" customWidth="1"/>
    <col min="14635" max="14636" width="21" style="1" bestFit="1" customWidth="1"/>
    <col min="14637" max="14645" width="21.28515625" style="1" bestFit="1" customWidth="1"/>
    <col min="14646" max="14654" width="22.42578125" style="1" bestFit="1" customWidth="1"/>
    <col min="14655" max="14663" width="21.28515625" style="1" bestFit="1" customWidth="1"/>
    <col min="14664" max="14672" width="22.42578125" style="1" bestFit="1" customWidth="1"/>
    <col min="14673" max="14681" width="20.28515625" style="1" bestFit="1" customWidth="1"/>
    <col min="14682" max="14690" width="21.42578125" style="1" bestFit="1" customWidth="1"/>
    <col min="14691" max="14848" width="11.42578125" style="1"/>
    <col min="14849" max="14849" width="42.42578125" style="1" customWidth="1"/>
    <col min="14850" max="14850" width="13" style="1" customWidth="1"/>
    <col min="14851" max="14851" width="14.28515625" style="1" customWidth="1"/>
    <col min="14852" max="14852" width="12.42578125" style="1" customWidth="1"/>
    <col min="14853" max="14853" width="17" style="1" customWidth="1"/>
    <col min="14854" max="14854" width="18.5703125" style="1" customWidth="1"/>
    <col min="14855" max="14855" width="15.85546875" style="1" customWidth="1"/>
    <col min="14856" max="14856" width="21.140625" style="1" bestFit="1" customWidth="1"/>
    <col min="14857" max="14857" width="5.42578125" style="1" customWidth="1"/>
    <col min="14858" max="14865" width="20.85546875" style="1" bestFit="1" customWidth="1"/>
    <col min="14866" max="14874" width="22.140625" style="1" bestFit="1" customWidth="1"/>
    <col min="14875" max="14883" width="21" style="1" bestFit="1" customWidth="1"/>
    <col min="14884" max="14890" width="22.28515625" style="1" bestFit="1" customWidth="1"/>
    <col min="14891" max="14892" width="21" style="1" bestFit="1" customWidth="1"/>
    <col min="14893" max="14901" width="21.28515625" style="1" bestFit="1" customWidth="1"/>
    <col min="14902" max="14910" width="22.42578125" style="1" bestFit="1" customWidth="1"/>
    <col min="14911" max="14919" width="21.28515625" style="1" bestFit="1" customWidth="1"/>
    <col min="14920" max="14928" width="22.42578125" style="1" bestFit="1" customWidth="1"/>
    <col min="14929" max="14937" width="20.28515625" style="1" bestFit="1" customWidth="1"/>
    <col min="14938" max="14946" width="21.42578125" style="1" bestFit="1" customWidth="1"/>
    <col min="14947" max="15104" width="11.42578125" style="1"/>
    <col min="15105" max="15105" width="42.42578125" style="1" customWidth="1"/>
    <col min="15106" max="15106" width="13" style="1" customWidth="1"/>
    <col min="15107" max="15107" width="14.28515625" style="1" customWidth="1"/>
    <col min="15108" max="15108" width="12.42578125" style="1" customWidth="1"/>
    <col min="15109" max="15109" width="17" style="1" customWidth="1"/>
    <col min="15110" max="15110" width="18.5703125" style="1" customWidth="1"/>
    <col min="15111" max="15111" width="15.85546875" style="1" customWidth="1"/>
    <col min="15112" max="15112" width="21.140625" style="1" bestFit="1" customWidth="1"/>
    <col min="15113" max="15113" width="5.42578125" style="1" customWidth="1"/>
    <col min="15114" max="15121" width="20.85546875" style="1" bestFit="1" customWidth="1"/>
    <col min="15122" max="15130" width="22.140625" style="1" bestFit="1" customWidth="1"/>
    <col min="15131" max="15139" width="21" style="1" bestFit="1" customWidth="1"/>
    <col min="15140" max="15146" width="22.28515625" style="1" bestFit="1" customWidth="1"/>
    <col min="15147" max="15148" width="21" style="1" bestFit="1" customWidth="1"/>
    <col min="15149" max="15157" width="21.28515625" style="1" bestFit="1" customWidth="1"/>
    <col min="15158" max="15166" width="22.42578125" style="1" bestFit="1" customWidth="1"/>
    <col min="15167" max="15175" width="21.28515625" style="1" bestFit="1" customWidth="1"/>
    <col min="15176" max="15184" width="22.42578125" style="1" bestFit="1" customWidth="1"/>
    <col min="15185" max="15193" width="20.28515625" style="1" bestFit="1" customWidth="1"/>
    <col min="15194" max="15202" width="21.42578125" style="1" bestFit="1" customWidth="1"/>
    <col min="15203" max="15360" width="11.42578125" style="1"/>
    <col min="15361" max="15361" width="42.42578125" style="1" customWidth="1"/>
    <col min="15362" max="15362" width="13" style="1" customWidth="1"/>
    <col min="15363" max="15363" width="14.28515625" style="1" customWidth="1"/>
    <col min="15364" max="15364" width="12.42578125" style="1" customWidth="1"/>
    <col min="15365" max="15365" width="17" style="1" customWidth="1"/>
    <col min="15366" max="15366" width="18.5703125" style="1" customWidth="1"/>
    <col min="15367" max="15367" width="15.85546875" style="1" customWidth="1"/>
    <col min="15368" max="15368" width="21.140625" style="1" bestFit="1" customWidth="1"/>
    <col min="15369" max="15369" width="5.42578125" style="1" customWidth="1"/>
    <col min="15370" max="15377" width="20.85546875" style="1" bestFit="1" customWidth="1"/>
    <col min="15378" max="15386" width="22.140625" style="1" bestFit="1" customWidth="1"/>
    <col min="15387" max="15395" width="21" style="1" bestFit="1" customWidth="1"/>
    <col min="15396" max="15402" width="22.28515625" style="1" bestFit="1" customWidth="1"/>
    <col min="15403" max="15404" width="21" style="1" bestFit="1" customWidth="1"/>
    <col min="15405" max="15413" width="21.28515625" style="1" bestFit="1" customWidth="1"/>
    <col min="15414" max="15422" width="22.42578125" style="1" bestFit="1" customWidth="1"/>
    <col min="15423" max="15431" width="21.28515625" style="1" bestFit="1" customWidth="1"/>
    <col min="15432" max="15440" width="22.42578125" style="1" bestFit="1" customWidth="1"/>
    <col min="15441" max="15449" width="20.28515625" style="1" bestFit="1" customWidth="1"/>
    <col min="15450" max="15458" width="21.42578125" style="1" bestFit="1" customWidth="1"/>
    <col min="15459" max="15616" width="11.42578125" style="1"/>
    <col min="15617" max="15617" width="42.42578125" style="1" customWidth="1"/>
    <col min="15618" max="15618" width="13" style="1" customWidth="1"/>
    <col min="15619" max="15619" width="14.28515625" style="1" customWidth="1"/>
    <col min="15620" max="15620" width="12.42578125" style="1" customWidth="1"/>
    <col min="15621" max="15621" width="17" style="1" customWidth="1"/>
    <col min="15622" max="15622" width="18.5703125" style="1" customWidth="1"/>
    <col min="15623" max="15623" width="15.85546875" style="1" customWidth="1"/>
    <col min="15624" max="15624" width="21.140625" style="1" bestFit="1" customWidth="1"/>
    <col min="15625" max="15625" width="5.42578125" style="1" customWidth="1"/>
    <col min="15626" max="15633" width="20.85546875" style="1" bestFit="1" customWidth="1"/>
    <col min="15634" max="15642" width="22.140625" style="1" bestFit="1" customWidth="1"/>
    <col min="15643" max="15651" width="21" style="1" bestFit="1" customWidth="1"/>
    <col min="15652" max="15658" width="22.28515625" style="1" bestFit="1" customWidth="1"/>
    <col min="15659" max="15660" width="21" style="1" bestFit="1" customWidth="1"/>
    <col min="15661" max="15669" width="21.28515625" style="1" bestFit="1" customWidth="1"/>
    <col min="15670" max="15678" width="22.42578125" style="1" bestFit="1" customWidth="1"/>
    <col min="15679" max="15687" width="21.28515625" style="1" bestFit="1" customWidth="1"/>
    <col min="15688" max="15696" width="22.42578125" style="1" bestFit="1" customWidth="1"/>
    <col min="15697" max="15705" width="20.28515625" style="1" bestFit="1" customWidth="1"/>
    <col min="15706" max="15714" width="21.42578125" style="1" bestFit="1" customWidth="1"/>
    <col min="15715" max="15872" width="11.42578125" style="1"/>
    <col min="15873" max="15873" width="42.42578125" style="1" customWidth="1"/>
    <col min="15874" max="15874" width="13" style="1" customWidth="1"/>
    <col min="15875" max="15875" width="14.28515625" style="1" customWidth="1"/>
    <col min="15876" max="15876" width="12.42578125" style="1" customWidth="1"/>
    <col min="15877" max="15877" width="17" style="1" customWidth="1"/>
    <col min="15878" max="15878" width="18.5703125" style="1" customWidth="1"/>
    <col min="15879" max="15879" width="15.85546875" style="1" customWidth="1"/>
    <col min="15880" max="15880" width="21.140625" style="1" bestFit="1" customWidth="1"/>
    <col min="15881" max="15881" width="5.42578125" style="1" customWidth="1"/>
    <col min="15882" max="15889" width="20.85546875" style="1" bestFit="1" customWidth="1"/>
    <col min="15890" max="15898" width="22.140625" style="1" bestFit="1" customWidth="1"/>
    <col min="15899" max="15907" width="21" style="1" bestFit="1" customWidth="1"/>
    <col min="15908" max="15914" width="22.28515625" style="1" bestFit="1" customWidth="1"/>
    <col min="15915" max="15916" width="21" style="1" bestFit="1" customWidth="1"/>
    <col min="15917" max="15925" width="21.28515625" style="1" bestFit="1" customWidth="1"/>
    <col min="15926" max="15934" width="22.42578125" style="1" bestFit="1" customWidth="1"/>
    <col min="15935" max="15943" width="21.28515625" style="1" bestFit="1" customWidth="1"/>
    <col min="15944" max="15952" width="22.42578125" style="1" bestFit="1" customWidth="1"/>
    <col min="15953" max="15961" width="20.28515625" style="1" bestFit="1" customWidth="1"/>
    <col min="15962" max="15970" width="21.42578125" style="1" bestFit="1" customWidth="1"/>
    <col min="15971" max="16128" width="11.42578125" style="1"/>
    <col min="16129" max="16129" width="42.42578125" style="1" customWidth="1"/>
    <col min="16130" max="16130" width="13" style="1" customWidth="1"/>
    <col min="16131" max="16131" width="14.28515625" style="1" customWidth="1"/>
    <col min="16132" max="16132" width="12.42578125" style="1" customWidth="1"/>
    <col min="16133" max="16133" width="17" style="1" customWidth="1"/>
    <col min="16134" max="16134" width="18.5703125" style="1" customWidth="1"/>
    <col min="16135" max="16135" width="15.85546875" style="1" customWidth="1"/>
    <col min="16136" max="16136" width="21.140625" style="1" bestFit="1" customWidth="1"/>
    <col min="16137" max="16137" width="5.42578125" style="1" customWidth="1"/>
    <col min="16138" max="16145" width="20.85546875" style="1" bestFit="1" customWidth="1"/>
    <col min="16146" max="16154" width="22.140625" style="1" bestFit="1" customWidth="1"/>
    <col min="16155" max="16163" width="21" style="1" bestFit="1" customWidth="1"/>
    <col min="16164" max="16170" width="22.28515625" style="1" bestFit="1" customWidth="1"/>
    <col min="16171" max="16172" width="21" style="1" bestFit="1" customWidth="1"/>
    <col min="16173" max="16181" width="21.28515625" style="1" bestFit="1" customWidth="1"/>
    <col min="16182" max="16190" width="22.42578125" style="1" bestFit="1" customWidth="1"/>
    <col min="16191" max="16199" width="21.28515625" style="1" bestFit="1" customWidth="1"/>
    <col min="16200" max="16208" width="22.42578125" style="1" bestFit="1" customWidth="1"/>
    <col min="16209" max="16217" width="20.28515625" style="1" bestFit="1" customWidth="1"/>
    <col min="16218" max="16226" width="21.42578125" style="1" bestFit="1" customWidth="1"/>
    <col min="16227" max="16384" width="11.42578125" style="1"/>
  </cols>
  <sheetData>
    <row r="1" spans="1:98" ht="18" customHeight="1" thickBot="1" x14ac:dyDescent="0.25">
      <c r="F1" s="130" t="s">
        <v>219</v>
      </c>
      <c r="H1" s="105" t="s">
        <v>220</v>
      </c>
    </row>
    <row r="3" spans="1:98" ht="23.25" x14ac:dyDescent="0.35">
      <c r="A3" s="300" t="s">
        <v>221</v>
      </c>
      <c r="B3" s="300"/>
      <c r="C3" s="300"/>
      <c r="D3" s="300"/>
      <c r="E3" s="300"/>
      <c r="F3" s="300"/>
      <c r="G3" s="300"/>
      <c r="H3" s="300"/>
    </row>
    <row r="4" spans="1:98" ht="23.25" x14ac:dyDescent="0.35">
      <c r="A4" s="300" t="s">
        <v>35</v>
      </c>
      <c r="B4" s="300"/>
      <c r="C4" s="300"/>
      <c r="D4" s="300"/>
      <c r="E4" s="300"/>
      <c r="F4" s="300"/>
      <c r="G4" s="300"/>
      <c r="H4" s="300"/>
    </row>
    <row r="5" spans="1:98" ht="23.25" x14ac:dyDescent="0.35">
      <c r="A5" s="300" t="s">
        <v>19</v>
      </c>
      <c r="B5" s="300"/>
      <c r="C5" s="300"/>
      <c r="D5" s="300"/>
      <c r="E5" s="300"/>
      <c r="F5" s="300"/>
      <c r="G5" s="300"/>
      <c r="H5" s="300"/>
    </row>
    <row r="6" spans="1:98" ht="18.75" x14ac:dyDescent="0.3">
      <c r="A6" s="301" t="s">
        <v>80</v>
      </c>
      <c r="B6" s="301"/>
      <c r="C6" s="301"/>
      <c r="D6" s="301"/>
      <c r="E6" s="301"/>
      <c r="F6" s="301"/>
      <c r="G6" s="301"/>
      <c r="H6" s="301"/>
    </row>
    <row r="7" spans="1:98" ht="18.75" x14ac:dyDescent="0.3">
      <c r="A7" s="301" t="s">
        <v>37</v>
      </c>
      <c r="B7" s="301"/>
      <c r="C7" s="301"/>
      <c r="D7" s="301"/>
      <c r="E7" s="301"/>
      <c r="F7" s="301"/>
      <c r="G7" s="301"/>
      <c r="H7" s="301"/>
    </row>
    <row r="9" spans="1:98" ht="13.5" thickBot="1" x14ac:dyDescent="0.25"/>
    <row r="10" spans="1:98" ht="20.100000000000001" customHeight="1" thickBot="1" x14ac:dyDescent="0.25">
      <c r="A10" s="295" t="s">
        <v>38</v>
      </c>
      <c r="B10" s="297" t="s">
        <v>222</v>
      </c>
      <c r="C10" s="298"/>
      <c r="D10" s="297" t="s">
        <v>223</v>
      </c>
      <c r="E10" s="299"/>
      <c r="F10" s="298"/>
      <c r="G10" s="297" t="s">
        <v>224</v>
      </c>
      <c r="H10" s="29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8"/>
      <c r="CF10" s="108"/>
      <c r="CG10" s="108"/>
      <c r="CH10" s="108"/>
      <c r="CI10" s="108"/>
      <c r="CJ10" s="108"/>
      <c r="CK10" s="108"/>
      <c r="CL10" s="108"/>
      <c r="CM10" s="108"/>
      <c r="CN10" s="108"/>
      <c r="CO10" s="108"/>
      <c r="CP10" s="108"/>
      <c r="CQ10" s="108"/>
      <c r="CR10" s="108"/>
      <c r="CS10" s="108"/>
      <c r="CT10" s="108"/>
    </row>
    <row r="11" spans="1:98" ht="20.100000000000001" customHeight="1" thickBot="1" x14ac:dyDescent="0.25">
      <c r="A11" s="296"/>
      <c r="B11" s="161" t="s">
        <v>225</v>
      </c>
      <c r="C11" s="161" t="s">
        <v>4</v>
      </c>
      <c r="D11" s="161" t="s">
        <v>226</v>
      </c>
      <c r="E11" s="161" t="s">
        <v>227</v>
      </c>
      <c r="F11" s="161" t="s">
        <v>4</v>
      </c>
      <c r="G11" s="161" t="s">
        <v>228</v>
      </c>
      <c r="H11" s="161" t="s">
        <v>4</v>
      </c>
    </row>
    <row r="12" spans="1:98" ht="15" customHeight="1" x14ac:dyDescent="0.2">
      <c r="A12" s="6"/>
      <c r="B12" s="6"/>
      <c r="C12" s="6"/>
      <c r="D12" s="6"/>
      <c r="E12" s="6"/>
      <c r="F12" s="6"/>
      <c r="G12" s="6"/>
      <c r="H12" s="6"/>
    </row>
    <row r="13" spans="1:98" ht="15" customHeight="1" x14ac:dyDescent="0.2">
      <c r="A13" s="10" t="s">
        <v>229</v>
      </c>
      <c r="B13" s="126">
        <v>3035</v>
      </c>
      <c r="C13" s="126">
        <v>5077000</v>
      </c>
      <c r="D13" s="110">
        <v>10919</v>
      </c>
      <c r="E13" s="110">
        <v>571296</v>
      </c>
      <c r="F13" s="110">
        <v>7597726914.6700001</v>
      </c>
      <c r="G13" s="131">
        <v>321178</v>
      </c>
      <c r="H13" s="131">
        <v>484648043.82999998</v>
      </c>
      <c r="J13" s="140"/>
    </row>
    <row r="14" spans="1:98" ht="15" customHeight="1" x14ac:dyDescent="0.2">
      <c r="A14" s="6"/>
      <c r="B14" s="112"/>
      <c r="C14" s="112"/>
      <c r="D14" s="112"/>
      <c r="E14" s="112"/>
      <c r="F14" s="112"/>
      <c r="G14" s="6"/>
      <c r="H14" s="6"/>
    </row>
    <row r="15" spans="1:98" ht="15" customHeight="1" x14ac:dyDescent="0.2">
      <c r="A15" s="10" t="s">
        <v>44</v>
      </c>
      <c r="B15" s="110">
        <v>882</v>
      </c>
      <c r="C15" s="110">
        <v>1441000</v>
      </c>
      <c r="D15" s="110">
        <v>59</v>
      </c>
      <c r="E15" s="110">
        <v>177290</v>
      </c>
      <c r="F15" s="110">
        <v>7134609515.4899998</v>
      </c>
      <c r="G15" s="110">
        <v>7641</v>
      </c>
      <c r="H15" s="110">
        <v>2694314584.5</v>
      </c>
      <c r="J15" s="140"/>
    </row>
    <row r="16" spans="1:98" ht="15" customHeight="1" x14ac:dyDescent="0.2">
      <c r="A16" s="6"/>
      <c r="B16" s="112"/>
      <c r="C16" s="112"/>
      <c r="D16" s="133"/>
      <c r="E16" s="112"/>
      <c r="F16" s="134"/>
      <c r="G16" s="6"/>
      <c r="H16" s="6"/>
    </row>
    <row r="17" spans="1:10" ht="15" customHeight="1" x14ac:dyDescent="0.2">
      <c r="A17" s="6" t="s">
        <v>158</v>
      </c>
      <c r="B17" s="112">
        <v>861</v>
      </c>
      <c r="C17" s="112">
        <v>1394000</v>
      </c>
      <c r="D17" s="136">
        <v>57</v>
      </c>
      <c r="E17" s="135">
        <v>88393</v>
      </c>
      <c r="F17" s="136">
        <v>2167438686.7199998</v>
      </c>
      <c r="G17" s="137">
        <v>1101</v>
      </c>
      <c r="H17" s="137">
        <v>2462990035.79</v>
      </c>
      <c r="J17" s="140"/>
    </row>
    <row r="18" spans="1:10" ht="15" customHeight="1" x14ac:dyDescent="0.2">
      <c r="A18" s="6" t="s">
        <v>214</v>
      </c>
      <c r="B18" s="112">
        <v>21</v>
      </c>
      <c r="C18" s="112">
        <v>26000</v>
      </c>
      <c r="D18" s="133">
        <v>0</v>
      </c>
      <c r="E18" s="112">
        <v>0</v>
      </c>
      <c r="F18" s="134">
        <v>0</v>
      </c>
      <c r="G18" s="139">
        <v>0</v>
      </c>
      <c r="H18" s="127">
        <v>0</v>
      </c>
      <c r="J18" s="140"/>
    </row>
    <row r="19" spans="1:10" ht="15" customHeight="1" x14ac:dyDescent="0.2">
      <c r="A19" s="6" t="s">
        <v>160</v>
      </c>
      <c r="B19" s="112">
        <v>0</v>
      </c>
      <c r="C19" s="112">
        <v>21000</v>
      </c>
      <c r="D19" s="112">
        <v>0</v>
      </c>
      <c r="E19" s="112">
        <v>0</v>
      </c>
      <c r="F19" s="112">
        <v>275808477</v>
      </c>
      <c r="G19" s="139">
        <v>0</v>
      </c>
      <c r="H19" s="137">
        <v>0</v>
      </c>
      <c r="J19" s="140"/>
    </row>
    <row r="20" spans="1:10" ht="15" customHeight="1" x14ac:dyDescent="0.2">
      <c r="A20" s="124" t="s">
        <v>215</v>
      </c>
      <c r="B20" s="112">
        <v>0</v>
      </c>
      <c r="C20" s="112">
        <v>0</v>
      </c>
      <c r="D20" s="112">
        <v>0</v>
      </c>
      <c r="E20" s="112">
        <v>88895</v>
      </c>
      <c r="F20" s="112">
        <v>1208285143.8299999</v>
      </c>
      <c r="G20" s="112">
        <v>6540</v>
      </c>
      <c r="H20" s="127">
        <v>231212595.59</v>
      </c>
      <c r="J20" s="140"/>
    </row>
    <row r="21" spans="1:10" ht="15" customHeight="1" x14ac:dyDescent="0.2">
      <c r="A21" s="6" t="s">
        <v>161</v>
      </c>
      <c r="B21" s="112">
        <v>0</v>
      </c>
      <c r="C21" s="112">
        <v>0</v>
      </c>
      <c r="D21" s="112">
        <v>2</v>
      </c>
      <c r="E21" s="112">
        <v>2</v>
      </c>
      <c r="F21" s="112">
        <v>3483077207.9400001</v>
      </c>
      <c r="G21" s="112">
        <v>0</v>
      </c>
      <c r="H21" s="127">
        <v>111953.12</v>
      </c>
    </row>
    <row r="22" spans="1:10" ht="15" customHeight="1" x14ac:dyDescent="0.2">
      <c r="A22" s="6"/>
      <c r="B22" s="112"/>
      <c r="C22" s="112"/>
      <c r="D22" s="112"/>
      <c r="E22" s="112"/>
      <c r="F22" s="112"/>
      <c r="G22" s="6"/>
      <c r="H22" s="127"/>
    </row>
    <row r="23" spans="1:10" ht="15" customHeight="1" x14ac:dyDescent="0.2">
      <c r="A23" s="10" t="s">
        <v>48</v>
      </c>
      <c r="B23" s="110">
        <v>1049</v>
      </c>
      <c r="C23" s="110">
        <v>1555000</v>
      </c>
      <c r="D23" s="110">
        <v>42</v>
      </c>
      <c r="E23" s="110">
        <v>166549</v>
      </c>
      <c r="F23" s="110">
        <v>5851910546.6900005</v>
      </c>
      <c r="G23" s="110">
        <v>180026</v>
      </c>
      <c r="H23" s="110">
        <v>2716567954.6799994</v>
      </c>
      <c r="J23" s="140"/>
    </row>
    <row r="24" spans="1:10" ht="15" customHeight="1" x14ac:dyDescent="0.2">
      <c r="A24" s="6"/>
      <c r="B24" s="112"/>
      <c r="C24" s="112"/>
      <c r="D24" s="112"/>
      <c r="E24" s="112"/>
      <c r="F24" s="112"/>
      <c r="G24" s="6"/>
      <c r="H24" s="127"/>
    </row>
    <row r="25" spans="1:10" ht="15" customHeight="1" x14ac:dyDescent="0.2">
      <c r="A25" s="6" t="s">
        <v>230</v>
      </c>
      <c r="B25" s="112">
        <v>1</v>
      </c>
      <c r="C25" s="112">
        <v>28000</v>
      </c>
      <c r="D25" s="112">
        <v>2</v>
      </c>
      <c r="E25" s="112">
        <v>1506</v>
      </c>
      <c r="F25" s="112">
        <v>11225744.439999999</v>
      </c>
      <c r="G25" s="137">
        <v>633</v>
      </c>
      <c r="H25" s="127">
        <v>12814386.24</v>
      </c>
      <c r="J25" s="140"/>
    </row>
    <row r="26" spans="1:10" ht="15" customHeight="1" x14ac:dyDescent="0.2">
      <c r="A26" s="6" t="s">
        <v>231</v>
      </c>
      <c r="B26" s="112">
        <v>590</v>
      </c>
      <c r="C26" s="112">
        <v>931000</v>
      </c>
      <c r="D26" s="112">
        <v>7</v>
      </c>
      <c r="E26" s="112">
        <v>19946</v>
      </c>
      <c r="F26" s="112">
        <v>4255068534.0799999</v>
      </c>
      <c r="G26" s="112">
        <v>85</v>
      </c>
      <c r="H26" s="127">
        <v>2395759082.8099999</v>
      </c>
      <c r="J26" s="140"/>
    </row>
    <row r="27" spans="1:10" ht="15" customHeight="1" x14ac:dyDescent="0.2">
      <c r="A27" s="6" t="s">
        <v>164</v>
      </c>
      <c r="B27" s="112">
        <v>2</v>
      </c>
      <c r="C27" s="112">
        <v>4000</v>
      </c>
      <c r="D27" s="112">
        <v>12</v>
      </c>
      <c r="E27" s="112">
        <v>39482</v>
      </c>
      <c r="F27" s="112">
        <v>327345042.51999998</v>
      </c>
      <c r="G27" s="112">
        <v>33</v>
      </c>
      <c r="H27" s="127">
        <v>305347.49</v>
      </c>
      <c r="J27" s="140"/>
    </row>
    <row r="28" spans="1:10" ht="15" customHeight="1" x14ac:dyDescent="0.2">
      <c r="A28" s="6" t="s">
        <v>167</v>
      </c>
      <c r="B28" s="112">
        <v>268</v>
      </c>
      <c r="C28" s="112">
        <v>299000</v>
      </c>
      <c r="D28" s="112">
        <v>10</v>
      </c>
      <c r="E28" s="112">
        <v>32981</v>
      </c>
      <c r="F28" s="112">
        <v>135757777.25999999</v>
      </c>
      <c r="G28" s="139">
        <v>0</v>
      </c>
      <c r="H28" s="127">
        <v>0</v>
      </c>
      <c r="J28" s="140"/>
    </row>
    <row r="29" spans="1:10" ht="15" customHeight="1" x14ac:dyDescent="0.2">
      <c r="A29" s="6" t="s">
        <v>232</v>
      </c>
      <c r="B29" s="141">
        <v>0</v>
      </c>
      <c r="C29" s="112">
        <v>0</v>
      </c>
      <c r="D29" s="112">
        <v>0</v>
      </c>
      <c r="E29" s="112">
        <v>0</v>
      </c>
      <c r="F29" s="112">
        <v>0</v>
      </c>
      <c r="G29" s="139">
        <v>0</v>
      </c>
      <c r="H29" s="127">
        <v>0</v>
      </c>
      <c r="J29" s="140"/>
    </row>
    <row r="30" spans="1:10" ht="15" customHeight="1" x14ac:dyDescent="0.2">
      <c r="A30" s="6" t="s">
        <v>163</v>
      </c>
      <c r="B30" s="112">
        <v>0</v>
      </c>
      <c r="C30" s="112">
        <v>0</v>
      </c>
      <c r="D30" s="112">
        <v>0</v>
      </c>
      <c r="E30" s="112">
        <v>0</v>
      </c>
      <c r="F30" s="112">
        <v>594074000</v>
      </c>
      <c r="G30" s="139">
        <v>0</v>
      </c>
      <c r="H30" s="127">
        <v>0</v>
      </c>
      <c r="J30" s="140"/>
    </row>
    <row r="31" spans="1:10" ht="15" customHeight="1" x14ac:dyDescent="0.2">
      <c r="A31" s="6" t="s">
        <v>165</v>
      </c>
      <c r="B31" s="112">
        <v>0</v>
      </c>
      <c r="C31" s="112">
        <v>0</v>
      </c>
      <c r="D31" s="112">
        <v>0</v>
      </c>
      <c r="E31" s="112">
        <v>72623</v>
      </c>
      <c r="F31" s="112">
        <v>528355347.72000003</v>
      </c>
      <c r="G31" s="139">
        <v>179274</v>
      </c>
      <c r="H31" s="127">
        <v>307400699.76999998</v>
      </c>
      <c r="J31" s="140"/>
    </row>
    <row r="32" spans="1:10" ht="15" customHeight="1" x14ac:dyDescent="0.2">
      <c r="A32" s="6" t="s">
        <v>217</v>
      </c>
      <c r="B32" s="112">
        <v>0</v>
      </c>
      <c r="C32" s="112">
        <v>0</v>
      </c>
      <c r="D32" s="112">
        <v>0</v>
      </c>
      <c r="E32" s="112">
        <v>0</v>
      </c>
      <c r="F32" s="112">
        <v>0</v>
      </c>
      <c r="G32" s="127">
        <v>0</v>
      </c>
      <c r="H32" s="127">
        <v>0</v>
      </c>
    </row>
    <row r="33" spans="1:8" ht="15" customHeight="1" x14ac:dyDescent="0.2">
      <c r="A33" s="6" t="s">
        <v>161</v>
      </c>
      <c r="B33" s="112">
        <v>188</v>
      </c>
      <c r="C33" s="112">
        <v>293000</v>
      </c>
      <c r="D33" s="112">
        <v>11</v>
      </c>
      <c r="E33" s="112">
        <v>11</v>
      </c>
      <c r="F33" s="112">
        <v>84100.67</v>
      </c>
      <c r="G33" s="112">
        <v>1</v>
      </c>
      <c r="H33" s="137">
        <v>288438.37</v>
      </c>
    </row>
    <row r="34" spans="1:8" ht="15" customHeight="1" x14ac:dyDescent="0.2">
      <c r="A34" s="6"/>
      <c r="B34" s="112"/>
      <c r="C34" s="112"/>
      <c r="D34" s="112"/>
      <c r="E34" s="112"/>
      <c r="F34" s="112"/>
      <c r="G34" s="6"/>
      <c r="H34" s="127"/>
    </row>
    <row r="35" spans="1:8" ht="15" customHeight="1" x14ac:dyDescent="0.2">
      <c r="A35" s="10" t="s">
        <v>52</v>
      </c>
      <c r="B35" s="110">
        <v>2868</v>
      </c>
      <c r="C35" s="110">
        <v>4963000</v>
      </c>
      <c r="D35" s="110">
        <v>10936</v>
      </c>
      <c r="E35" s="110">
        <v>582037</v>
      </c>
      <c r="F35" s="110">
        <v>8880425883.4699993</v>
      </c>
      <c r="G35" s="110">
        <v>148793</v>
      </c>
      <c r="H35" s="110">
        <v>462394673.65000057</v>
      </c>
    </row>
    <row r="36" spans="1:8" ht="15" customHeight="1" thickBot="1" x14ac:dyDescent="0.25">
      <c r="A36" s="5"/>
      <c r="B36" s="142"/>
      <c r="C36" s="142"/>
      <c r="D36" s="142"/>
      <c r="E36" s="142"/>
      <c r="F36" s="142"/>
      <c r="G36" s="5"/>
      <c r="H36" s="5"/>
    </row>
    <row r="37" spans="1:8" x14ac:dyDescent="0.2">
      <c r="A37" s="111" t="s">
        <v>233</v>
      </c>
    </row>
    <row r="38" spans="1:8" x14ac:dyDescent="0.2">
      <c r="A38" s="111" t="s">
        <v>239</v>
      </c>
    </row>
    <row r="39" spans="1:8" s="120" customFormat="1" x14ac:dyDescent="0.2">
      <c r="A39" s="150" t="s">
        <v>22</v>
      </c>
    </row>
    <row r="40" spans="1:8" s="120" customFormat="1" x14ac:dyDescent="0.2">
      <c r="A40" s="1"/>
      <c r="B40" s="1"/>
      <c r="C40" s="1"/>
    </row>
  </sheetData>
  <mergeCells count="9">
    <mergeCell ref="A10:A11"/>
    <mergeCell ref="B10:C10"/>
    <mergeCell ref="D10:F10"/>
    <mergeCell ref="G10:H10"/>
    <mergeCell ref="A3:H3"/>
    <mergeCell ref="A4:H4"/>
    <mergeCell ref="A5:H5"/>
    <mergeCell ref="A6:H6"/>
    <mergeCell ref="A7:H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T40"/>
  <sheetViews>
    <sheetView workbookViewId="0">
      <selection activeCell="A6" sqref="A6:H6"/>
    </sheetView>
  </sheetViews>
  <sheetFormatPr defaultColWidth="11.42578125" defaultRowHeight="12.75" x14ac:dyDescent="0.2"/>
  <cols>
    <col min="1" max="1" width="42.42578125" style="1" customWidth="1"/>
    <col min="2" max="2" width="13" style="1" customWidth="1"/>
    <col min="3" max="3" width="14.28515625" style="1" customWidth="1"/>
    <col min="4" max="4" width="12.42578125" style="1" customWidth="1"/>
    <col min="5" max="5" width="17" style="1" customWidth="1"/>
    <col min="6" max="6" width="18.5703125" style="1" customWidth="1"/>
    <col min="7" max="7" width="15.85546875" style="1" customWidth="1"/>
    <col min="8" max="8" width="21.140625" style="1" bestFit="1" customWidth="1"/>
    <col min="9" max="9" width="5.42578125" style="1" customWidth="1"/>
    <col min="10" max="17" width="20.85546875" style="1" bestFit="1" customWidth="1"/>
    <col min="18" max="26" width="22.140625" style="1" bestFit="1" customWidth="1"/>
    <col min="27" max="35" width="21" style="1" bestFit="1" customWidth="1"/>
    <col min="36" max="42" width="22.28515625" style="1" bestFit="1" customWidth="1"/>
    <col min="43" max="44" width="21" style="1" bestFit="1" customWidth="1"/>
    <col min="45" max="53" width="21.28515625" style="1" bestFit="1" customWidth="1"/>
    <col min="54" max="62" width="22.42578125" style="1" bestFit="1" customWidth="1"/>
    <col min="63" max="71" width="21.28515625" style="1" bestFit="1" customWidth="1"/>
    <col min="72" max="80" width="22.42578125" style="1" bestFit="1" customWidth="1"/>
    <col min="81" max="89" width="20.28515625" style="1" bestFit="1" customWidth="1"/>
    <col min="90" max="98" width="21.42578125" style="1" bestFit="1" customWidth="1"/>
    <col min="99" max="256" width="11.5703125" style="1"/>
    <col min="257" max="257" width="42.42578125" style="1" customWidth="1"/>
    <col min="258" max="258" width="13" style="1" customWidth="1"/>
    <col min="259" max="259" width="14.28515625" style="1" customWidth="1"/>
    <col min="260" max="260" width="12.42578125" style="1" customWidth="1"/>
    <col min="261" max="261" width="17" style="1" customWidth="1"/>
    <col min="262" max="262" width="18.5703125" style="1" customWidth="1"/>
    <col min="263" max="263" width="15.85546875" style="1" customWidth="1"/>
    <col min="264" max="264" width="21.140625" style="1" bestFit="1" customWidth="1"/>
    <col min="265" max="265" width="5.42578125" style="1" customWidth="1"/>
    <col min="266" max="273" width="20.85546875" style="1" bestFit="1" customWidth="1"/>
    <col min="274" max="282" width="22.140625" style="1" bestFit="1" customWidth="1"/>
    <col min="283" max="291" width="21" style="1" bestFit="1" customWidth="1"/>
    <col min="292" max="298" width="22.28515625" style="1" bestFit="1" customWidth="1"/>
    <col min="299" max="300" width="21" style="1" bestFit="1" customWidth="1"/>
    <col min="301" max="309" width="21.28515625" style="1" bestFit="1" customWidth="1"/>
    <col min="310" max="318" width="22.42578125" style="1" bestFit="1" customWidth="1"/>
    <col min="319" max="327" width="21.28515625" style="1" bestFit="1" customWidth="1"/>
    <col min="328" max="336" width="22.42578125" style="1" bestFit="1" customWidth="1"/>
    <col min="337" max="345" width="20.28515625" style="1" bestFit="1" customWidth="1"/>
    <col min="346" max="354" width="21.42578125" style="1" bestFit="1" customWidth="1"/>
    <col min="355" max="512" width="11.5703125" style="1"/>
    <col min="513" max="513" width="42.42578125" style="1" customWidth="1"/>
    <col min="514" max="514" width="13" style="1" customWidth="1"/>
    <col min="515" max="515" width="14.28515625" style="1" customWidth="1"/>
    <col min="516" max="516" width="12.42578125" style="1" customWidth="1"/>
    <col min="517" max="517" width="17" style="1" customWidth="1"/>
    <col min="518" max="518" width="18.5703125" style="1" customWidth="1"/>
    <col min="519" max="519" width="15.85546875" style="1" customWidth="1"/>
    <col min="520" max="520" width="21.140625" style="1" bestFit="1" customWidth="1"/>
    <col min="521" max="521" width="5.42578125" style="1" customWidth="1"/>
    <col min="522" max="529" width="20.85546875" style="1" bestFit="1" customWidth="1"/>
    <col min="530" max="538" width="22.140625" style="1" bestFit="1" customWidth="1"/>
    <col min="539" max="547" width="21" style="1" bestFit="1" customWidth="1"/>
    <col min="548" max="554" width="22.28515625" style="1" bestFit="1" customWidth="1"/>
    <col min="555" max="556" width="21" style="1" bestFit="1" customWidth="1"/>
    <col min="557" max="565" width="21.28515625" style="1" bestFit="1" customWidth="1"/>
    <col min="566" max="574" width="22.42578125" style="1" bestFit="1" customWidth="1"/>
    <col min="575" max="583" width="21.28515625" style="1" bestFit="1" customWidth="1"/>
    <col min="584" max="592" width="22.42578125" style="1" bestFit="1" customWidth="1"/>
    <col min="593" max="601" width="20.28515625" style="1" bestFit="1" customWidth="1"/>
    <col min="602" max="610" width="21.42578125" style="1" bestFit="1" customWidth="1"/>
    <col min="611" max="768" width="11.5703125" style="1"/>
    <col min="769" max="769" width="42.42578125" style="1" customWidth="1"/>
    <col min="770" max="770" width="13" style="1" customWidth="1"/>
    <col min="771" max="771" width="14.28515625" style="1" customWidth="1"/>
    <col min="772" max="772" width="12.42578125" style="1" customWidth="1"/>
    <col min="773" max="773" width="17" style="1" customWidth="1"/>
    <col min="774" max="774" width="18.5703125" style="1" customWidth="1"/>
    <col min="775" max="775" width="15.85546875" style="1" customWidth="1"/>
    <col min="776" max="776" width="21.140625" style="1" bestFit="1" customWidth="1"/>
    <col min="777" max="777" width="5.42578125" style="1" customWidth="1"/>
    <col min="778" max="785" width="20.85546875" style="1" bestFit="1" customWidth="1"/>
    <col min="786" max="794" width="22.140625" style="1" bestFit="1" customWidth="1"/>
    <col min="795" max="803" width="21" style="1" bestFit="1" customWidth="1"/>
    <col min="804" max="810" width="22.28515625" style="1" bestFit="1" customWidth="1"/>
    <col min="811" max="812" width="21" style="1" bestFit="1" customWidth="1"/>
    <col min="813" max="821" width="21.28515625" style="1" bestFit="1" customWidth="1"/>
    <col min="822" max="830" width="22.42578125" style="1" bestFit="1" customWidth="1"/>
    <col min="831" max="839" width="21.28515625" style="1" bestFit="1" customWidth="1"/>
    <col min="840" max="848" width="22.42578125" style="1" bestFit="1" customWidth="1"/>
    <col min="849" max="857" width="20.28515625" style="1" bestFit="1" customWidth="1"/>
    <col min="858" max="866" width="21.42578125" style="1" bestFit="1" customWidth="1"/>
    <col min="867" max="1024" width="11.5703125" style="1"/>
    <col min="1025" max="1025" width="42.42578125" style="1" customWidth="1"/>
    <col min="1026" max="1026" width="13" style="1" customWidth="1"/>
    <col min="1027" max="1027" width="14.28515625" style="1" customWidth="1"/>
    <col min="1028" max="1028" width="12.42578125" style="1" customWidth="1"/>
    <col min="1029" max="1029" width="17" style="1" customWidth="1"/>
    <col min="1030" max="1030" width="18.5703125" style="1" customWidth="1"/>
    <col min="1031" max="1031" width="15.85546875" style="1" customWidth="1"/>
    <col min="1032" max="1032" width="21.140625" style="1" bestFit="1" customWidth="1"/>
    <col min="1033" max="1033" width="5.42578125" style="1" customWidth="1"/>
    <col min="1034" max="1041" width="20.85546875" style="1" bestFit="1" customWidth="1"/>
    <col min="1042" max="1050" width="22.140625" style="1" bestFit="1" customWidth="1"/>
    <col min="1051" max="1059" width="21" style="1" bestFit="1" customWidth="1"/>
    <col min="1060" max="1066" width="22.28515625" style="1" bestFit="1" customWidth="1"/>
    <col min="1067" max="1068" width="21" style="1" bestFit="1" customWidth="1"/>
    <col min="1069" max="1077" width="21.28515625" style="1" bestFit="1" customWidth="1"/>
    <col min="1078" max="1086" width="22.42578125" style="1" bestFit="1" customWidth="1"/>
    <col min="1087" max="1095" width="21.28515625" style="1" bestFit="1" customWidth="1"/>
    <col min="1096" max="1104" width="22.42578125" style="1" bestFit="1" customWidth="1"/>
    <col min="1105" max="1113" width="20.28515625" style="1" bestFit="1" customWidth="1"/>
    <col min="1114" max="1122" width="21.42578125" style="1" bestFit="1" customWidth="1"/>
    <col min="1123" max="1280" width="11.5703125" style="1"/>
    <col min="1281" max="1281" width="42.42578125" style="1" customWidth="1"/>
    <col min="1282" max="1282" width="13" style="1" customWidth="1"/>
    <col min="1283" max="1283" width="14.28515625" style="1" customWidth="1"/>
    <col min="1284" max="1284" width="12.42578125" style="1" customWidth="1"/>
    <col min="1285" max="1285" width="17" style="1" customWidth="1"/>
    <col min="1286" max="1286" width="18.5703125" style="1" customWidth="1"/>
    <col min="1287" max="1287" width="15.85546875" style="1" customWidth="1"/>
    <col min="1288" max="1288" width="21.140625" style="1" bestFit="1" customWidth="1"/>
    <col min="1289" max="1289" width="5.42578125" style="1" customWidth="1"/>
    <col min="1290" max="1297" width="20.85546875" style="1" bestFit="1" customWidth="1"/>
    <col min="1298" max="1306" width="22.140625" style="1" bestFit="1" customWidth="1"/>
    <col min="1307" max="1315" width="21" style="1" bestFit="1" customWidth="1"/>
    <col min="1316" max="1322" width="22.28515625" style="1" bestFit="1" customWidth="1"/>
    <col min="1323" max="1324" width="21" style="1" bestFit="1" customWidth="1"/>
    <col min="1325" max="1333" width="21.28515625" style="1" bestFit="1" customWidth="1"/>
    <col min="1334" max="1342" width="22.42578125" style="1" bestFit="1" customWidth="1"/>
    <col min="1343" max="1351" width="21.28515625" style="1" bestFit="1" customWidth="1"/>
    <col min="1352" max="1360" width="22.42578125" style="1" bestFit="1" customWidth="1"/>
    <col min="1361" max="1369" width="20.28515625" style="1" bestFit="1" customWidth="1"/>
    <col min="1370" max="1378" width="21.42578125" style="1" bestFit="1" customWidth="1"/>
    <col min="1379" max="1536" width="11.5703125" style="1"/>
    <col min="1537" max="1537" width="42.42578125" style="1" customWidth="1"/>
    <col min="1538" max="1538" width="13" style="1" customWidth="1"/>
    <col min="1539" max="1539" width="14.28515625" style="1" customWidth="1"/>
    <col min="1540" max="1540" width="12.42578125" style="1" customWidth="1"/>
    <col min="1541" max="1541" width="17" style="1" customWidth="1"/>
    <col min="1542" max="1542" width="18.5703125" style="1" customWidth="1"/>
    <col min="1543" max="1543" width="15.85546875" style="1" customWidth="1"/>
    <col min="1544" max="1544" width="21.140625" style="1" bestFit="1" customWidth="1"/>
    <col min="1545" max="1545" width="5.42578125" style="1" customWidth="1"/>
    <col min="1546" max="1553" width="20.85546875" style="1" bestFit="1" customWidth="1"/>
    <col min="1554" max="1562" width="22.140625" style="1" bestFit="1" customWidth="1"/>
    <col min="1563" max="1571" width="21" style="1" bestFit="1" customWidth="1"/>
    <col min="1572" max="1578" width="22.28515625" style="1" bestFit="1" customWidth="1"/>
    <col min="1579" max="1580" width="21" style="1" bestFit="1" customWidth="1"/>
    <col min="1581" max="1589" width="21.28515625" style="1" bestFit="1" customWidth="1"/>
    <col min="1590" max="1598" width="22.42578125" style="1" bestFit="1" customWidth="1"/>
    <col min="1599" max="1607" width="21.28515625" style="1" bestFit="1" customWidth="1"/>
    <col min="1608" max="1616" width="22.42578125" style="1" bestFit="1" customWidth="1"/>
    <col min="1617" max="1625" width="20.28515625" style="1" bestFit="1" customWidth="1"/>
    <col min="1626" max="1634" width="21.42578125" style="1" bestFit="1" customWidth="1"/>
    <col min="1635" max="1792" width="11.5703125" style="1"/>
    <col min="1793" max="1793" width="42.42578125" style="1" customWidth="1"/>
    <col min="1794" max="1794" width="13" style="1" customWidth="1"/>
    <col min="1795" max="1795" width="14.28515625" style="1" customWidth="1"/>
    <col min="1796" max="1796" width="12.42578125" style="1" customWidth="1"/>
    <col min="1797" max="1797" width="17" style="1" customWidth="1"/>
    <col min="1798" max="1798" width="18.5703125" style="1" customWidth="1"/>
    <col min="1799" max="1799" width="15.85546875" style="1" customWidth="1"/>
    <col min="1800" max="1800" width="21.140625" style="1" bestFit="1" customWidth="1"/>
    <col min="1801" max="1801" width="5.42578125" style="1" customWidth="1"/>
    <col min="1802" max="1809" width="20.85546875" style="1" bestFit="1" customWidth="1"/>
    <col min="1810" max="1818" width="22.140625" style="1" bestFit="1" customWidth="1"/>
    <col min="1819" max="1827" width="21" style="1" bestFit="1" customWidth="1"/>
    <col min="1828" max="1834" width="22.28515625" style="1" bestFit="1" customWidth="1"/>
    <col min="1835" max="1836" width="21" style="1" bestFit="1" customWidth="1"/>
    <col min="1837" max="1845" width="21.28515625" style="1" bestFit="1" customWidth="1"/>
    <col min="1846" max="1854" width="22.42578125" style="1" bestFit="1" customWidth="1"/>
    <col min="1855" max="1863" width="21.28515625" style="1" bestFit="1" customWidth="1"/>
    <col min="1864" max="1872" width="22.42578125" style="1" bestFit="1" customWidth="1"/>
    <col min="1873" max="1881" width="20.28515625" style="1" bestFit="1" customWidth="1"/>
    <col min="1882" max="1890" width="21.42578125" style="1" bestFit="1" customWidth="1"/>
    <col min="1891" max="2048" width="11.5703125" style="1"/>
    <col min="2049" max="2049" width="42.42578125" style="1" customWidth="1"/>
    <col min="2050" max="2050" width="13" style="1" customWidth="1"/>
    <col min="2051" max="2051" width="14.28515625" style="1" customWidth="1"/>
    <col min="2052" max="2052" width="12.42578125" style="1" customWidth="1"/>
    <col min="2053" max="2053" width="17" style="1" customWidth="1"/>
    <col min="2054" max="2054" width="18.5703125" style="1" customWidth="1"/>
    <col min="2055" max="2055" width="15.85546875" style="1" customWidth="1"/>
    <col min="2056" max="2056" width="21.140625" style="1" bestFit="1" customWidth="1"/>
    <col min="2057" max="2057" width="5.42578125" style="1" customWidth="1"/>
    <col min="2058" max="2065" width="20.85546875" style="1" bestFit="1" customWidth="1"/>
    <col min="2066" max="2074" width="22.140625" style="1" bestFit="1" customWidth="1"/>
    <col min="2075" max="2083" width="21" style="1" bestFit="1" customWidth="1"/>
    <col min="2084" max="2090" width="22.28515625" style="1" bestFit="1" customWidth="1"/>
    <col min="2091" max="2092" width="21" style="1" bestFit="1" customWidth="1"/>
    <col min="2093" max="2101" width="21.28515625" style="1" bestFit="1" customWidth="1"/>
    <col min="2102" max="2110" width="22.42578125" style="1" bestFit="1" customWidth="1"/>
    <col min="2111" max="2119" width="21.28515625" style="1" bestFit="1" customWidth="1"/>
    <col min="2120" max="2128" width="22.42578125" style="1" bestFit="1" customWidth="1"/>
    <col min="2129" max="2137" width="20.28515625" style="1" bestFit="1" customWidth="1"/>
    <col min="2138" max="2146" width="21.42578125" style="1" bestFit="1" customWidth="1"/>
    <col min="2147" max="2304" width="11.5703125" style="1"/>
    <col min="2305" max="2305" width="42.42578125" style="1" customWidth="1"/>
    <col min="2306" max="2306" width="13" style="1" customWidth="1"/>
    <col min="2307" max="2307" width="14.28515625" style="1" customWidth="1"/>
    <col min="2308" max="2308" width="12.42578125" style="1" customWidth="1"/>
    <col min="2309" max="2309" width="17" style="1" customWidth="1"/>
    <col min="2310" max="2310" width="18.5703125" style="1" customWidth="1"/>
    <col min="2311" max="2311" width="15.85546875" style="1" customWidth="1"/>
    <col min="2312" max="2312" width="21.140625" style="1" bestFit="1" customWidth="1"/>
    <col min="2313" max="2313" width="5.42578125" style="1" customWidth="1"/>
    <col min="2314" max="2321" width="20.85546875" style="1" bestFit="1" customWidth="1"/>
    <col min="2322" max="2330" width="22.140625" style="1" bestFit="1" customWidth="1"/>
    <col min="2331" max="2339" width="21" style="1" bestFit="1" customWidth="1"/>
    <col min="2340" max="2346" width="22.28515625" style="1" bestFit="1" customWidth="1"/>
    <col min="2347" max="2348" width="21" style="1" bestFit="1" customWidth="1"/>
    <col min="2349" max="2357" width="21.28515625" style="1" bestFit="1" customWidth="1"/>
    <col min="2358" max="2366" width="22.42578125" style="1" bestFit="1" customWidth="1"/>
    <col min="2367" max="2375" width="21.28515625" style="1" bestFit="1" customWidth="1"/>
    <col min="2376" max="2384" width="22.42578125" style="1" bestFit="1" customWidth="1"/>
    <col min="2385" max="2393" width="20.28515625" style="1" bestFit="1" customWidth="1"/>
    <col min="2394" max="2402" width="21.42578125" style="1" bestFit="1" customWidth="1"/>
    <col min="2403" max="2560" width="11.5703125" style="1"/>
    <col min="2561" max="2561" width="42.42578125" style="1" customWidth="1"/>
    <col min="2562" max="2562" width="13" style="1" customWidth="1"/>
    <col min="2563" max="2563" width="14.28515625" style="1" customWidth="1"/>
    <col min="2564" max="2564" width="12.42578125" style="1" customWidth="1"/>
    <col min="2565" max="2565" width="17" style="1" customWidth="1"/>
    <col min="2566" max="2566" width="18.5703125" style="1" customWidth="1"/>
    <col min="2567" max="2567" width="15.85546875" style="1" customWidth="1"/>
    <col min="2568" max="2568" width="21.140625" style="1" bestFit="1" customWidth="1"/>
    <col min="2569" max="2569" width="5.42578125" style="1" customWidth="1"/>
    <col min="2570" max="2577" width="20.85546875" style="1" bestFit="1" customWidth="1"/>
    <col min="2578" max="2586" width="22.140625" style="1" bestFit="1" customWidth="1"/>
    <col min="2587" max="2595" width="21" style="1" bestFit="1" customWidth="1"/>
    <col min="2596" max="2602" width="22.28515625" style="1" bestFit="1" customWidth="1"/>
    <col min="2603" max="2604" width="21" style="1" bestFit="1" customWidth="1"/>
    <col min="2605" max="2613" width="21.28515625" style="1" bestFit="1" customWidth="1"/>
    <col min="2614" max="2622" width="22.42578125" style="1" bestFit="1" customWidth="1"/>
    <col min="2623" max="2631" width="21.28515625" style="1" bestFit="1" customWidth="1"/>
    <col min="2632" max="2640" width="22.42578125" style="1" bestFit="1" customWidth="1"/>
    <col min="2641" max="2649" width="20.28515625" style="1" bestFit="1" customWidth="1"/>
    <col min="2650" max="2658" width="21.42578125" style="1" bestFit="1" customWidth="1"/>
    <col min="2659" max="2816" width="11.5703125" style="1"/>
    <col min="2817" max="2817" width="42.42578125" style="1" customWidth="1"/>
    <col min="2818" max="2818" width="13" style="1" customWidth="1"/>
    <col min="2819" max="2819" width="14.28515625" style="1" customWidth="1"/>
    <col min="2820" max="2820" width="12.42578125" style="1" customWidth="1"/>
    <col min="2821" max="2821" width="17" style="1" customWidth="1"/>
    <col min="2822" max="2822" width="18.5703125" style="1" customWidth="1"/>
    <col min="2823" max="2823" width="15.85546875" style="1" customWidth="1"/>
    <col min="2824" max="2824" width="21.140625" style="1" bestFit="1" customWidth="1"/>
    <col min="2825" max="2825" width="5.42578125" style="1" customWidth="1"/>
    <col min="2826" max="2833" width="20.85546875" style="1" bestFit="1" customWidth="1"/>
    <col min="2834" max="2842" width="22.140625" style="1" bestFit="1" customWidth="1"/>
    <col min="2843" max="2851" width="21" style="1" bestFit="1" customWidth="1"/>
    <col min="2852" max="2858" width="22.28515625" style="1" bestFit="1" customWidth="1"/>
    <col min="2859" max="2860" width="21" style="1" bestFit="1" customWidth="1"/>
    <col min="2861" max="2869" width="21.28515625" style="1" bestFit="1" customWidth="1"/>
    <col min="2870" max="2878" width="22.42578125" style="1" bestFit="1" customWidth="1"/>
    <col min="2879" max="2887" width="21.28515625" style="1" bestFit="1" customWidth="1"/>
    <col min="2888" max="2896" width="22.42578125" style="1" bestFit="1" customWidth="1"/>
    <col min="2897" max="2905" width="20.28515625" style="1" bestFit="1" customWidth="1"/>
    <col min="2906" max="2914" width="21.42578125" style="1" bestFit="1" customWidth="1"/>
    <col min="2915" max="3072" width="11.5703125" style="1"/>
    <col min="3073" max="3073" width="42.42578125" style="1" customWidth="1"/>
    <col min="3074" max="3074" width="13" style="1" customWidth="1"/>
    <col min="3075" max="3075" width="14.28515625" style="1" customWidth="1"/>
    <col min="3076" max="3076" width="12.42578125" style="1" customWidth="1"/>
    <col min="3077" max="3077" width="17" style="1" customWidth="1"/>
    <col min="3078" max="3078" width="18.5703125" style="1" customWidth="1"/>
    <col min="3079" max="3079" width="15.85546875" style="1" customWidth="1"/>
    <col min="3080" max="3080" width="21.140625" style="1" bestFit="1" customWidth="1"/>
    <col min="3081" max="3081" width="5.42578125" style="1" customWidth="1"/>
    <col min="3082" max="3089" width="20.85546875" style="1" bestFit="1" customWidth="1"/>
    <col min="3090" max="3098" width="22.140625" style="1" bestFit="1" customWidth="1"/>
    <col min="3099" max="3107" width="21" style="1" bestFit="1" customWidth="1"/>
    <col min="3108" max="3114" width="22.28515625" style="1" bestFit="1" customWidth="1"/>
    <col min="3115" max="3116" width="21" style="1" bestFit="1" customWidth="1"/>
    <col min="3117" max="3125" width="21.28515625" style="1" bestFit="1" customWidth="1"/>
    <col min="3126" max="3134" width="22.42578125" style="1" bestFit="1" customWidth="1"/>
    <col min="3135" max="3143" width="21.28515625" style="1" bestFit="1" customWidth="1"/>
    <col min="3144" max="3152" width="22.42578125" style="1" bestFit="1" customWidth="1"/>
    <col min="3153" max="3161" width="20.28515625" style="1" bestFit="1" customWidth="1"/>
    <col min="3162" max="3170" width="21.42578125" style="1" bestFit="1" customWidth="1"/>
    <col min="3171" max="3328" width="11.5703125" style="1"/>
    <col min="3329" max="3329" width="42.42578125" style="1" customWidth="1"/>
    <col min="3330" max="3330" width="13" style="1" customWidth="1"/>
    <col min="3331" max="3331" width="14.28515625" style="1" customWidth="1"/>
    <col min="3332" max="3332" width="12.42578125" style="1" customWidth="1"/>
    <col min="3333" max="3333" width="17" style="1" customWidth="1"/>
    <col min="3334" max="3334" width="18.5703125" style="1" customWidth="1"/>
    <col min="3335" max="3335" width="15.85546875" style="1" customWidth="1"/>
    <col min="3336" max="3336" width="21.140625" style="1" bestFit="1" customWidth="1"/>
    <col min="3337" max="3337" width="5.42578125" style="1" customWidth="1"/>
    <col min="3338" max="3345" width="20.85546875" style="1" bestFit="1" customWidth="1"/>
    <col min="3346" max="3354" width="22.140625" style="1" bestFit="1" customWidth="1"/>
    <col min="3355" max="3363" width="21" style="1" bestFit="1" customWidth="1"/>
    <col min="3364" max="3370" width="22.28515625" style="1" bestFit="1" customWidth="1"/>
    <col min="3371" max="3372" width="21" style="1" bestFit="1" customWidth="1"/>
    <col min="3373" max="3381" width="21.28515625" style="1" bestFit="1" customWidth="1"/>
    <col min="3382" max="3390" width="22.42578125" style="1" bestFit="1" customWidth="1"/>
    <col min="3391" max="3399" width="21.28515625" style="1" bestFit="1" customWidth="1"/>
    <col min="3400" max="3408" width="22.42578125" style="1" bestFit="1" customWidth="1"/>
    <col min="3409" max="3417" width="20.28515625" style="1" bestFit="1" customWidth="1"/>
    <col min="3418" max="3426" width="21.42578125" style="1" bestFit="1" customWidth="1"/>
    <col min="3427" max="3584" width="11.5703125" style="1"/>
    <col min="3585" max="3585" width="42.42578125" style="1" customWidth="1"/>
    <col min="3586" max="3586" width="13" style="1" customWidth="1"/>
    <col min="3587" max="3587" width="14.28515625" style="1" customWidth="1"/>
    <col min="3588" max="3588" width="12.42578125" style="1" customWidth="1"/>
    <col min="3589" max="3589" width="17" style="1" customWidth="1"/>
    <col min="3590" max="3590" width="18.5703125" style="1" customWidth="1"/>
    <col min="3591" max="3591" width="15.85546875" style="1" customWidth="1"/>
    <col min="3592" max="3592" width="21.140625" style="1" bestFit="1" customWidth="1"/>
    <col min="3593" max="3593" width="5.42578125" style="1" customWidth="1"/>
    <col min="3594" max="3601" width="20.85546875" style="1" bestFit="1" customWidth="1"/>
    <col min="3602" max="3610" width="22.140625" style="1" bestFit="1" customWidth="1"/>
    <col min="3611" max="3619" width="21" style="1" bestFit="1" customWidth="1"/>
    <col min="3620" max="3626" width="22.28515625" style="1" bestFit="1" customWidth="1"/>
    <col min="3627" max="3628" width="21" style="1" bestFit="1" customWidth="1"/>
    <col min="3629" max="3637" width="21.28515625" style="1" bestFit="1" customWidth="1"/>
    <col min="3638" max="3646" width="22.42578125" style="1" bestFit="1" customWidth="1"/>
    <col min="3647" max="3655" width="21.28515625" style="1" bestFit="1" customWidth="1"/>
    <col min="3656" max="3664" width="22.42578125" style="1" bestFit="1" customWidth="1"/>
    <col min="3665" max="3673" width="20.28515625" style="1" bestFit="1" customWidth="1"/>
    <col min="3674" max="3682" width="21.42578125" style="1" bestFit="1" customWidth="1"/>
    <col min="3683" max="3840" width="11.5703125" style="1"/>
    <col min="3841" max="3841" width="42.42578125" style="1" customWidth="1"/>
    <col min="3842" max="3842" width="13" style="1" customWidth="1"/>
    <col min="3843" max="3843" width="14.28515625" style="1" customWidth="1"/>
    <col min="3844" max="3844" width="12.42578125" style="1" customWidth="1"/>
    <col min="3845" max="3845" width="17" style="1" customWidth="1"/>
    <col min="3846" max="3846" width="18.5703125" style="1" customWidth="1"/>
    <col min="3847" max="3847" width="15.85546875" style="1" customWidth="1"/>
    <col min="3848" max="3848" width="21.140625" style="1" bestFit="1" customWidth="1"/>
    <col min="3849" max="3849" width="5.42578125" style="1" customWidth="1"/>
    <col min="3850" max="3857" width="20.85546875" style="1" bestFit="1" customWidth="1"/>
    <col min="3858" max="3866" width="22.140625" style="1" bestFit="1" customWidth="1"/>
    <col min="3867" max="3875" width="21" style="1" bestFit="1" customWidth="1"/>
    <col min="3876" max="3882" width="22.28515625" style="1" bestFit="1" customWidth="1"/>
    <col min="3883" max="3884" width="21" style="1" bestFit="1" customWidth="1"/>
    <col min="3885" max="3893" width="21.28515625" style="1" bestFit="1" customWidth="1"/>
    <col min="3894" max="3902" width="22.42578125" style="1" bestFit="1" customWidth="1"/>
    <col min="3903" max="3911" width="21.28515625" style="1" bestFit="1" customWidth="1"/>
    <col min="3912" max="3920" width="22.42578125" style="1" bestFit="1" customWidth="1"/>
    <col min="3921" max="3929" width="20.28515625" style="1" bestFit="1" customWidth="1"/>
    <col min="3930" max="3938" width="21.42578125" style="1" bestFit="1" customWidth="1"/>
    <col min="3939" max="4096" width="11.5703125" style="1"/>
    <col min="4097" max="4097" width="42.42578125" style="1" customWidth="1"/>
    <col min="4098" max="4098" width="13" style="1" customWidth="1"/>
    <col min="4099" max="4099" width="14.28515625" style="1" customWidth="1"/>
    <col min="4100" max="4100" width="12.42578125" style="1" customWidth="1"/>
    <col min="4101" max="4101" width="17" style="1" customWidth="1"/>
    <col min="4102" max="4102" width="18.5703125" style="1" customWidth="1"/>
    <col min="4103" max="4103" width="15.85546875" style="1" customWidth="1"/>
    <col min="4104" max="4104" width="21.140625" style="1" bestFit="1" customWidth="1"/>
    <col min="4105" max="4105" width="5.42578125" style="1" customWidth="1"/>
    <col min="4106" max="4113" width="20.85546875" style="1" bestFit="1" customWidth="1"/>
    <col min="4114" max="4122" width="22.140625" style="1" bestFit="1" customWidth="1"/>
    <col min="4123" max="4131" width="21" style="1" bestFit="1" customWidth="1"/>
    <col min="4132" max="4138" width="22.28515625" style="1" bestFit="1" customWidth="1"/>
    <col min="4139" max="4140" width="21" style="1" bestFit="1" customWidth="1"/>
    <col min="4141" max="4149" width="21.28515625" style="1" bestFit="1" customWidth="1"/>
    <col min="4150" max="4158" width="22.42578125" style="1" bestFit="1" customWidth="1"/>
    <col min="4159" max="4167" width="21.28515625" style="1" bestFit="1" customWidth="1"/>
    <col min="4168" max="4176" width="22.42578125" style="1" bestFit="1" customWidth="1"/>
    <col min="4177" max="4185" width="20.28515625" style="1" bestFit="1" customWidth="1"/>
    <col min="4186" max="4194" width="21.42578125" style="1" bestFit="1" customWidth="1"/>
    <col min="4195" max="4352" width="11.5703125" style="1"/>
    <col min="4353" max="4353" width="42.42578125" style="1" customWidth="1"/>
    <col min="4354" max="4354" width="13" style="1" customWidth="1"/>
    <col min="4355" max="4355" width="14.28515625" style="1" customWidth="1"/>
    <col min="4356" max="4356" width="12.42578125" style="1" customWidth="1"/>
    <col min="4357" max="4357" width="17" style="1" customWidth="1"/>
    <col min="4358" max="4358" width="18.5703125" style="1" customWidth="1"/>
    <col min="4359" max="4359" width="15.85546875" style="1" customWidth="1"/>
    <col min="4360" max="4360" width="21.140625" style="1" bestFit="1" customWidth="1"/>
    <col min="4361" max="4361" width="5.42578125" style="1" customWidth="1"/>
    <col min="4362" max="4369" width="20.85546875" style="1" bestFit="1" customWidth="1"/>
    <col min="4370" max="4378" width="22.140625" style="1" bestFit="1" customWidth="1"/>
    <col min="4379" max="4387" width="21" style="1" bestFit="1" customWidth="1"/>
    <col min="4388" max="4394" width="22.28515625" style="1" bestFit="1" customWidth="1"/>
    <col min="4395" max="4396" width="21" style="1" bestFit="1" customWidth="1"/>
    <col min="4397" max="4405" width="21.28515625" style="1" bestFit="1" customWidth="1"/>
    <col min="4406" max="4414" width="22.42578125" style="1" bestFit="1" customWidth="1"/>
    <col min="4415" max="4423" width="21.28515625" style="1" bestFit="1" customWidth="1"/>
    <col min="4424" max="4432" width="22.42578125" style="1" bestFit="1" customWidth="1"/>
    <col min="4433" max="4441" width="20.28515625" style="1" bestFit="1" customWidth="1"/>
    <col min="4442" max="4450" width="21.42578125" style="1" bestFit="1" customWidth="1"/>
    <col min="4451" max="4608" width="11.5703125" style="1"/>
    <col min="4609" max="4609" width="42.42578125" style="1" customWidth="1"/>
    <col min="4610" max="4610" width="13" style="1" customWidth="1"/>
    <col min="4611" max="4611" width="14.28515625" style="1" customWidth="1"/>
    <col min="4612" max="4612" width="12.42578125" style="1" customWidth="1"/>
    <col min="4613" max="4613" width="17" style="1" customWidth="1"/>
    <col min="4614" max="4614" width="18.5703125" style="1" customWidth="1"/>
    <col min="4615" max="4615" width="15.85546875" style="1" customWidth="1"/>
    <col min="4616" max="4616" width="21.140625" style="1" bestFit="1" customWidth="1"/>
    <col min="4617" max="4617" width="5.42578125" style="1" customWidth="1"/>
    <col min="4618" max="4625" width="20.85546875" style="1" bestFit="1" customWidth="1"/>
    <col min="4626" max="4634" width="22.140625" style="1" bestFit="1" customWidth="1"/>
    <col min="4635" max="4643" width="21" style="1" bestFit="1" customWidth="1"/>
    <col min="4644" max="4650" width="22.28515625" style="1" bestFit="1" customWidth="1"/>
    <col min="4651" max="4652" width="21" style="1" bestFit="1" customWidth="1"/>
    <col min="4653" max="4661" width="21.28515625" style="1" bestFit="1" customWidth="1"/>
    <col min="4662" max="4670" width="22.42578125" style="1" bestFit="1" customWidth="1"/>
    <col min="4671" max="4679" width="21.28515625" style="1" bestFit="1" customWidth="1"/>
    <col min="4680" max="4688" width="22.42578125" style="1" bestFit="1" customWidth="1"/>
    <col min="4689" max="4697" width="20.28515625" style="1" bestFit="1" customWidth="1"/>
    <col min="4698" max="4706" width="21.42578125" style="1" bestFit="1" customWidth="1"/>
    <col min="4707" max="4864" width="11.5703125" style="1"/>
    <col min="4865" max="4865" width="42.42578125" style="1" customWidth="1"/>
    <col min="4866" max="4866" width="13" style="1" customWidth="1"/>
    <col min="4867" max="4867" width="14.28515625" style="1" customWidth="1"/>
    <col min="4868" max="4868" width="12.42578125" style="1" customWidth="1"/>
    <col min="4869" max="4869" width="17" style="1" customWidth="1"/>
    <col min="4870" max="4870" width="18.5703125" style="1" customWidth="1"/>
    <col min="4871" max="4871" width="15.85546875" style="1" customWidth="1"/>
    <col min="4872" max="4872" width="21.140625" style="1" bestFit="1" customWidth="1"/>
    <col min="4873" max="4873" width="5.42578125" style="1" customWidth="1"/>
    <col min="4874" max="4881" width="20.85546875" style="1" bestFit="1" customWidth="1"/>
    <col min="4882" max="4890" width="22.140625" style="1" bestFit="1" customWidth="1"/>
    <col min="4891" max="4899" width="21" style="1" bestFit="1" customWidth="1"/>
    <col min="4900" max="4906" width="22.28515625" style="1" bestFit="1" customWidth="1"/>
    <col min="4907" max="4908" width="21" style="1" bestFit="1" customWidth="1"/>
    <col min="4909" max="4917" width="21.28515625" style="1" bestFit="1" customWidth="1"/>
    <col min="4918" max="4926" width="22.42578125" style="1" bestFit="1" customWidth="1"/>
    <col min="4927" max="4935" width="21.28515625" style="1" bestFit="1" customWidth="1"/>
    <col min="4936" max="4944" width="22.42578125" style="1" bestFit="1" customWidth="1"/>
    <col min="4945" max="4953" width="20.28515625" style="1" bestFit="1" customWidth="1"/>
    <col min="4954" max="4962" width="21.42578125" style="1" bestFit="1" customWidth="1"/>
    <col min="4963" max="5120" width="11.5703125" style="1"/>
    <col min="5121" max="5121" width="42.42578125" style="1" customWidth="1"/>
    <col min="5122" max="5122" width="13" style="1" customWidth="1"/>
    <col min="5123" max="5123" width="14.28515625" style="1" customWidth="1"/>
    <col min="5124" max="5124" width="12.42578125" style="1" customWidth="1"/>
    <col min="5125" max="5125" width="17" style="1" customWidth="1"/>
    <col min="5126" max="5126" width="18.5703125" style="1" customWidth="1"/>
    <col min="5127" max="5127" width="15.85546875" style="1" customWidth="1"/>
    <col min="5128" max="5128" width="21.140625" style="1" bestFit="1" customWidth="1"/>
    <col min="5129" max="5129" width="5.42578125" style="1" customWidth="1"/>
    <col min="5130" max="5137" width="20.85546875" style="1" bestFit="1" customWidth="1"/>
    <col min="5138" max="5146" width="22.140625" style="1" bestFit="1" customWidth="1"/>
    <col min="5147" max="5155" width="21" style="1" bestFit="1" customWidth="1"/>
    <col min="5156" max="5162" width="22.28515625" style="1" bestFit="1" customWidth="1"/>
    <col min="5163" max="5164" width="21" style="1" bestFit="1" customWidth="1"/>
    <col min="5165" max="5173" width="21.28515625" style="1" bestFit="1" customWidth="1"/>
    <col min="5174" max="5182" width="22.42578125" style="1" bestFit="1" customWidth="1"/>
    <col min="5183" max="5191" width="21.28515625" style="1" bestFit="1" customWidth="1"/>
    <col min="5192" max="5200" width="22.42578125" style="1" bestFit="1" customWidth="1"/>
    <col min="5201" max="5209" width="20.28515625" style="1" bestFit="1" customWidth="1"/>
    <col min="5210" max="5218" width="21.42578125" style="1" bestFit="1" customWidth="1"/>
    <col min="5219" max="5376" width="11.5703125" style="1"/>
    <col min="5377" max="5377" width="42.42578125" style="1" customWidth="1"/>
    <col min="5378" max="5378" width="13" style="1" customWidth="1"/>
    <col min="5379" max="5379" width="14.28515625" style="1" customWidth="1"/>
    <col min="5380" max="5380" width="12.42578125" style="1" customWidth="1"/>
    <col min="5381" max="5381" width="17" style="1" customWidth="1"/>
    <col min="5382" max="5382" width="18.5703125" style="1" customWidth="1"/>
    <col min="5383" max="5383" width="15.85546875" style="1" customWidth="1"/>
    <col min="5384" max="5384" width="21.140625" style="1" bestFit="1" customWidth="1"/>
    <col min="5385" max="5385" width="5.42578125" style="1" customWidth="1"/>
    <col min="5386" max="5393" width="20.85546875" style="1" bestFit="1" customWidth="1"/>
    <col min="5394" max="5402" width="22.140625" style="1" bestFit="1" customWidth="1"/>
    <col min="5403" max="5411" width="21" style="1" bestFit="1" customWidth="1"/>
    <col min="5412" max="5418" width="22.28515625" style="1" bestFit="1" customWidth="1"/>
    <col min="5419" max="5420" width="21" style="1" bestFit="1" customWidth="1"/>
    <col min="5421" max="5429" width="21.28515625" style="1" bestFit="1" customWidth="1"/>
    <col min="5430" max="5438" width="22.42578125" style="1" bestFit="1" customWidth="1"/>
    <col min="5439" max="5447" width="21.28515625" style="1" bestFit="1" customWidth="1"/>
    <col min="5448" max="5456" width="22.42578125" style="1" bestFit="1" customWidth="1"/>
    <col min="5457" max="5465" width="20.28515625" style="1" bestFit="1" customWidth="1"/>
    <col min="5466" max="5474" width="21.42578125" style="1" bestFit="1" customWidth="1"/>
    <col min="5475" max="5632" width="11.5703125" style="1"/>
    <col min="5633" max="5633" width="42.42578125" style="1" customWidth="1"/>
    <col min="5634" max="5634" width="13" style="1" customWidth="1"/>
    <col min="5635" max="5635" width="14.28515625" style="1" customWidth="1"/>
    <col min="5636" max="5636" width="12.42578125" style="1" customWidth="1"/>
    <col min="5637" max="5637" width="17" style="1" customWidth="1"/>
    <col min="5638" max="5638" width="18.5703125" style="1" customWidth="1"/>
    <col min="5639" max="5639" width="15.85546875" style="1" customWidth="1"/>
    <col min="5640" max="5640" width="21.140625" style="1" bestFit="1" customWidth="1"/>
    <col min="5641" max="5641" width="5.42578125" style="1" customWidth="1"/>
    <col min="5642" max="5649" width="20.85546875" style="1" bestFit="1" customWidth="1"/>
    <col min="5650" max="5658" width="22.140625" style="1" bestFit="1" customWidth="1"/>
    <col min="5659" max="5667" width="21" style="1" bestFit="1" customWidth="1"/>
    <col min="5668" max="5674" width="22.28515625" style="1" bestFit="1" customWidth="1"/>
    <col min="5675" max="5676" width="21" style="1" bestFit="1" customWidth="1"/>
    <col min="5677" max="5685" width="21.28515625" style="1" bestFit="1" customWidth="1"/>
    <col min="5686" max="5694" width="22.42578125" style="1" bestFit="1" customWidth="1"/>
    <col min="5695" max="5703" width="21.28515625" style="1" bestFit="1" customWidth="1"/>
    <col min="5704" max="5712" width="22.42578125" style="1" bestFit="1" customWidth="1"/>
    <col min="5713" max="5721" width="20.28515625" style="1" bestFit="1" customWidth="1"/>
    <col min="5722" max="5730" width="21.42578125" style="1" bestFit="1" customWidth="1"/>
    <col min="5731" max="5888" width="11.5703125" style="1"/>
    <col min="5889" max="5889" width="42.42578125" style="1" customWidth="1"/>
    <col min="5890" max="5890" width="13" style="1" customWidth="1"/>
    <col min="5891" max="5891" width="14.28515625" style="1" customWidth="1"/>
    <col min="5892" max="5892" width="12.42578125" style="1" customWidth="1"/>
    <col min="5893" max="5893" width="17" style="1" customWidth="1"/>
    <col min="5894" max="5894" width="18.5703125" style="1" customWidth="1"/>
    <col min="5895" max="5895" width="15.85546875" style="1" customWidth="1"/>
    <col min="5896" max="5896" width="21.140625" style="1" bestFit="1" customWidth="1"/>
    <col min="5897" max="5897" width="5.42578125" style="1" customWidth="1"/>
    <col min="5898" max="5905" width="20.85546875" style="1" bestFit="1" customWidth="1"/>
    <col min="5906" max="5914" width="22.140625" style="1" bestFit="1" customWidth="1"/>
    <col min="5915" max="5923" width="21" style="1" bestFit="1" customWidth="1"/>
    <col min="5924" max="5930" width="22.28515625" style="1" bestFit="1" customWidth="1"/>
    <col min="5931" max="5932" width="21" style="1" bestFit="1" customWidth="1"/>
    <col min="5933" max="5941" width="21.28515625" style="1" bestFit="1" customWidth="1"/>
    <col min="5942" max="5950" width="22.42578125" style="1" bestFit="1" customWidth="1"/>
    <col min="5951" max="5959" width="21.28515625" style="1" bestFit="1" customWidth="1"/>
    <col min="5960" max="5968" width="22.42578125" style="1" bestFit="1" customWidth="1"/>
    <col min="5969" max="5977" width="20.28515625" style="1" bestFit="1" customWidth="1"/>
    <col min="5978" max="5986" width="21.42578125" style="1" bestFit="1" customWidth="1"/>
    <col min="5987" max="6144" width="11.5703125" style="1"/>
    <col min="6145" max="6145" width="42.42578125" style="1" customWidth="1"/>
    <col min="6146" max="6146" width="13" style="1" customWidth="1"/>
    <col min="6147" max="6147" width="14.28515625" style="1" customWidth="1"/>
    <col min="6148" max="6148" width="12.42578125" style="1" customWidth="1"/>
    <col min="6149" max="6149" width="17" style="1" customWidth="1"/>
    <col min="6150" max="6150" width="18.5703125" style="1" customWidth="1"/>
    <col min="6151" max="6151" width="15.85546875" style="1" customWidth="1"/>
    <col min="6152" max="6152" width="21.140625" style="1" bestFit="1" customWidth="1"/>
    <col min="6153" max="6153" width="5.42578125" style="1" customWidth="1"/>
    <col min="6154" max="6161" width="20.85546875" style="1" bestFit="1" customWidth="1"/>
    <col min="6162" max="6170" width="22.140625" style="1" bestFit="1" customWidth="1"/>
    <col min="6171" max="6179" width="21" style="1" bestFit="1" customWidth="1"/>
    <col min="6180" max="6186" width="22.28515625" style="1" bestFit="1" customWidth="1"/>
    <col min="6187" max="6188" width="21" style="1" bestFit="1" customWidth="1"/>
    <col min="6189" max="6197" width="21.28515625" style="1" bestFit="1" customWidth="1"/>
    <col min="6198" max="6206" width="22.42578125" style="1" bestFit="1" customWidth="1"/>
    <col min="6207" max="6215" width="21.28515625" style="1" bestFit="1" customWidth="1"/>
    <col min="6216" max="6224" width="22.42578125" style="1" bestFit="1" customWidth="1"/>
    <col min="6225" max="6233" width="20.28515625" style="1" bestFit="1" customWidth="1"/>
    <col min="6234" max="6242" width="21.42578125" style="1" bestFit="1" customWidth="1"/>
    <col min="6243" max="6400" width="11.5703125" style="1"/>
    <col min="6401" max="6401" width="42.42578125" style="1" customWidth="1"/>
    <col min="6402" max="6402" width="13" style="1" customWidth="1"/>
    <col min="6403" max="6403" width="14.28515625" style="1" customWidth="1"/>
    <col min="6404" max="6404" width="12.42578125" style="1" customWidth="1"/>
    <col min="6405" max="6405" width="17" style="1" customWidth="1"/>
    <col min="6406" max="6406" width="18.5703125" style="1" customWidth="1"/>
    <col min="6407" max="6407" width="15.85546875" style="1" customWidth="1"/>
    <col min="6408" max="6408" width="21.140625" style="1" bestFit="1" customWidth="1"/>
    <col min="6409" max="6409" width="5.42578125" style="1" customWidth="1"/>
    <col min="6410" max="6417" width="20.85546875" style="1" bestFit="1" customWidth="1"/>
    <col min="6418" max="6426" width="22.140625" style="1" bestFit="1" customWidth="1"/>
    <col min="6427" max="6435" width="21" style="1" bestFit="1" customWidth="1"/>
    <col min="6436" max="6442" width="22.28515625" style="1" bestFit="1" customWidth="1"/>
    <col min="6443" max="6444" width="21" style="1" bestFit="1" customWidth="1"/>
    <col min="6445" max="6453" width="21.28515625" style="1" bestFit="1" customWidth="1"/>
    <col min="6454" max="6462" width="22.42578125" style="1" bestFit="1" customWidth="1"/>
    <col min="6463" max="6471" width="21.28515625" style="1" bestFit="1" customWidth="1"/>
    <col min="6472" max="6480" width="22.42578125" style="1" bestFit="1" customWidth="1"/>
    <col min="6481" max="6489" width="20.28515625" style="1" bestFit="1" customWidth="1"/>
    <col min="6490" max="6498" width="21.42578125" style="1" bestFit="1" customWidth="1"/>
    <col min="6499" max="6656" width="11.5703125" style="1"/>
    <col min="6657" max="6657" width="42.42578125" style="1" customWidth="1"/>
    <col min="6658" max="6658" width="13" style="1" customWidth="1"/>
    <col min="6659" max="6659" width="14.28515625" style="1" customWidth="1"/>
    <col min="6660" max="6660" width="12.42578125" style="1" customWidth="1"/>
    <col min="6661" max="6661" width="17" style="1" customWidth="1"/>
    <col min="6662" max="6662" width="18.5703125" style="1" customWidth="1"/>
    <col min="6663" max="6663" width="15.85546875" style="1" customWidth="1"/>
    <col min="6664" max="6664" width="21.140625" style="1" bestFit="1" customWidth="1"/>
    <col min="6665" max="6665" width="5.42578125" style="1" customWidth="1"/>
    <col min="6666" max="6673" width="20.85546875" style="1" bestFit="1" customWidth="1"/>
    <col min="6674" max="6682" width="22.140625" style="1" bestFit="1" customWidth="1"/>
    <col min="6683" max="6691" width="21" style="1" bestFit="1" customWidth="1"/>
    <col min="6692" max="6698" width="22.28515625" style="1" bestFit="1" customWidth="1"/>
    <col min="6699" max="6700" width="21" style="1" bestFit="1" customWidth="1"/>
    <col min="6701" max="6709" width="21.28515625" style="1" bestFit="1" customWidth="1"/>
    <col min="6710" max="6718" width="22.42578125" style="1" bestFit="1" customWidth="1"/>
    <col min="6719" max="6727" width="21.28515625" style="1" bestFit="1" customWidth="1"/>
    <col min="6728" max="6736" width="22.42578125" style="1" bestFit="1" customWidth="1"/>
    <col min="6737" max="6745" width="20.28515625" style="1" bestFit="1" customWidth="1"/>
    <col min="6746" max="6754" width="21.42578125" style="1" bestFit="1" customWidth="1"/>
    <col min="6755" max="6912" width="11.5703125" style="1"/>
    <col min="6913" max="6913" width="42.42578125" style="1" customWidth="1"/>
    <col min="6914" max="6914" width="13" style="1" customWidth="1"/>
    <col min="6915" max="6915" width="14.28515625" style="1" customWidth="1"/>
    <col min="6916" max="6916" width="12.42578125" style="1" customWidth="1"/>
    <col min="6917" max="6917" width="17" style="1" customWidth="1"/>
    <col min="6918" max="6918" width="18.5703125" style="1" customWidth="1"/>
    <col min="6919" max="6919" width="15.85546875" style="1" customWidth="1"/>
    <col min="6920" max="6920" width="21.140625" style="1" bestFit="1" customWidth="1"/>
    <col min="6921" max="6921" width="5.42578125" style="1" customWidth="1"/>
    <col min="6922" max="6929" width="20.85546875" style="1" bestFit="1" customWidth="1"/>
    <col min="6930" max="6938" width="22.140625" style="1" bestFit="1" customWidth="1"/>
    <col min="6939" max="6947" width="21" style="1" bestFit="1" customWidth="1"/>
    <col min="6948" max="6954" width="22.28515625" style="1" bestFit="1" customWidth="1"/>
    <col min="6955" max="6956" width="21" style="1" bestFit="1" customWidth="1"/>
    <col min="6957" max="6965" width="21.28515625" style="1" bestFit="1" customWidth="1"/>
    <col min="6966" max="6974" width="22.42578125" style="1" bestFit="1" customWidth="1"/>
    <col min="6975" max="6983" width="21.28515625" style="1" bestFit="1" customWidth="1"/>
    <col min="6984" max="6992" width="22.42578125" style="1" bestFit="1" customWidth="1"/>
    <col min="6993" max="7001" width="20.28515625" style="1" bestFit="1" customWidth="1"/>
    <col min="7002" max="7010" width="21.42578125" style="1" bestFit="1" customWidth="1"/>
    <col min="7011" max="7168" width="11.5703125" style="1"/>
    <col min="7169" max="7169" width="42.42578125" style="1" customWidth="1"/>
    <col min="7170" max="7170" width="13" style="1" customWidth="1"/>
    <col min="7171" max="7171" width="14.28515625" style="1" customWidth="1"/>
    <col min="7172" max="7172" width="12.42578125" style="1" customWidth="1"/>
    <col min="7173" max="7173" width="17" style="1" customWidth="1"/>
    <col min="7174" max="7174" width="18.5703125" style="1" customWidth="1"/>
    <col min="7175" max="7175" width="15.85546875" style="1" customWidth="1"/>
    <col min="7176" max="7176" width="21.140625" style="1" bestFit="1" customWidth="1"/>
    <col min="7177" max="7177" width="5.42578125" style="1" customWidth="1"/>
    <col min="7178" max="7185" width="20.85546875" style="1" bestFit="1" customWidth="1"/>
    <col min="7186" max="7194" width="22.140625" style="1" bestFit="1" customWidth="1"/>
    <col min="7195" max="7203" width="21" style="1" bestFit="1" customWidth="1"/>
    <col min="7204" max="7210" width="22.28515625" style="1" bestFit="1" customWidth="1"/>
    <col min="7211" max="7212" width="21" style="1" bestFit="1" customWidth="1"/>
    <col min="7213" max="7221" width="21.28515625" style="1" bestFit="1" customWidth="1"/>
    <col min="7222" max="7230" width="22.42578125" style="1" bestFit="1" customWidth="1"/>
    <col min="7231" max="7239" width="21.28515625" style="1" bestFit="1" customWidth="1"/>
    <col min="7240" max="7248" width="22.42578125" style="1" bestFit="1" customWidth="1"/>
    <col min="7249" max="7257" width="20.28515625" style="1" bestFit="1" customWidth="1"/>
    <col min="7258" max="7266" width="21.42578125" style="1" bestFit="1" customWidth="1"/>
    <col min="7267" max="7424" width="11.5703125" style="1"/>
    <col min="7425" max="7425" width="42.42578125" style="1" customWidth="1"/>
    <col min="7426" max="7426" width="13" style="1" customWidth="1"/>
    <col min="7427" max="7427" width="14.28515625" style="1" customWidth="1"/>
    <col min="7428" max="7428" width="12.42578125" style="1" customWidth="1"/>
    <col min="7429" max="7429" width="17" style="1" customWidth="1"/>
    <col min="7430" max="7430" width="18.5703125" style="1" customWidth="1"/>
    <col min="7431" max="7431" width="15.85546875" style="1" customWidth="1"/>
    <col min="7432" max="7432" width="21.140625" style="1" bestFit="1" customWidth="1"/>
    <col min="7433" max="7433" width="5.42578125" style="1" customWidth="1"/>
    <col min="7434" max="7441" width="20.85546875" style="1" bestFit="1" customWidth="1"/>
    <col min="7442" max="7450" width="22.140625" style="1" bestFit="1" customWidth="1"/>
    <col min="7451" max="7459" width="21" style="1" bestFit="1" customWidth="1"/>
    <col min="7460" max="7466" width="22.28515625" style="1" bestFit="1" customWidth="1"/>
    <col min="7467" max="7468" width="21" style="1" bestFit="1" customWidth="1"/>
    <col min="7469" max="7477" width="21.28515625" style="1" bestFit="1" customWidth="1"/>
    <col min="7478" max="7486" width="22.42578125" style="1" bestFit="1" customWidth="1"/>
    <col min="7487" max="7495" width="21.28515625" style="1" bestFit="1" customWidth="1"/>
    <col min="7496" max="7504" width="22.42578125" style="1" bestFit="1" customWidth="1"/>
    <col min="7505" max="7513" width="20.28515625" style="1" bestFit="1" customWidth="1"/>
    <col min="7514" max="7522" width="21.42578125" style="1" bestFit="1" customWidth="1"/>
    <col min="7523" max="7680" width="11.5703125" style="1"/>
    <col min="7681" max="7681" width="42.42578125" style="1" customWidth="1"/>
    <col min="7682" max="7682" width="13" style="1" customWidth="1"/>
    <col min="7683" max="7683" width="14.28515625" style="1" customWidth="1"/>
    <col min="7684" max="7684" width="12.42578125" style="1" customWidth="1"/>
    <col min="7685" max="7685" width="17" style="1" customWidth="1"/>
    <col min="7686" max="7686" width="18.5703125" style="1" customWidth="1"/>
    <col min="7687" max="7687" width="15.85546875" style="1" customWidth="1"/>
    <col min="7688" max="7688" width="21.140625" style="1" bestFit="1" customWidth="1"/>
    <col min="7689" max="7689" width="5.42578125" style="1" customWidth="1"/>
    <col min="7690" max="7697" width="20.85546875" style="1" bestFit="1" customWidth="1"/>
    <col min="7698" max="7706" width="22.140625" style="1" bestFit="1" customWidth="1"/>
    <col min="7707" max="7715" width="21" style="1" bestFit="1" customWidth="1"/>
    <col min="7716" max="7722" width="22.28515625" style="1" bestFit="1" customWidth="1"/>
    <col min="7723" max="7724" width="21" style="1" bestFit="1" customWidth="1"/>
    <col min="7725" max="7733" width="21.28515625" style="1" bestFit="1" customWidth="1"/>
    <col min="7734" max="7742" width="22.42578125" style="1" bestFit="1" customWidth="1"/>
    <col min="7743" max="7751" width="21.28515625" style="1" bestFit="1" customWidth="1"/>
    <col min="7752" max="7760" width="22.42578125" style="1" bestFit="1" customWidth="1"/>
    <col min="7761" max="7769" width="20.28515625" style="1" bestFit="1" customWidth="1"/>
    <col min="7770" max="7778" width="21.42578125" style="1" bestFit="1" customWidth="1"/>
    <col min="7779" max="7936" width="11.5703125" style="1"/>
    <col min="7937" max="7937" width="42.42578125" style="1" customWidth="1"/>
    <col min="7938" max="7938" width="13" style="1" customWidth="1"/>
    <col min="7939" max="7939" width="14.28515625" style="1" customWidth="1"/>
    <col min="7940" max="7940" width="12.42578125" style="1" customWidth="1"/>
    <col min="7941" max="7941" width="17" style="1" customWidth="1"/>
    <col min="7942" max="7942" width="18.5703125" style="1" customWidth="1"/>
    <col min="7943" max="7943" width="15.85546875" style="1" customWidth="1"/>
    <col min="7944" max="7944" width="21.140625" style="1" bestFit="1" customWidth="1"/>
    <col min="7945" max="7945" width="5.42578125" style="1" customWidth="1"/>
    <col min="7946" max="7953" width="20.85546875" style="1" bestFit="1" customWidth="1"/>
    <col min="7954" max="7962" width="22.140625" style="1" bestFit="1" customWidth="1"/>
    <col min="7963" max="7971" width="21" style="1" bestFit="1" customWidth="1"/>
    <col min="7972" max="7978" width="22.28515625" style="1" bestFit="1" customWidth="1"/>
    <col min="7979" max="7980" width="21" style="1" bestFit="1" customWidth="1"/>
    <col min="7981" max="7989" width="21.28515625" style="1" bestFit="1" customWidth="1"/>
    <col min="7990" max="7998" width="22.42578125" style="1" bestFit="1" customWidth="1"/>
    <col min="7999" max="8007" width="21.28515625" style="1" bestFit="1" customWidth="1"/>
    <col min="8008" max="8016" width="22.42578125" style="1" bestFit="1" customWidth="1"/>
    <col min="8017" max="8025" width="20.28515625" style="1" bestFit="1" customWidth="1"/>
    <col min="8026" max="8034" width="21.42578125" style="1" bestFit="1" customWidth="1"/>
    <col min="8035" max="8192" width="11.5703125" style="1"/>
    <col min="8193" max="8193" width="42.42578125" style="1" customWidth="1"/>
    <col min="8194" max="8194" width="13" style="1" customWidth="1"/>
    <col min="8195" max="8195" width="14.28515625" style="1" customWidth="1"/>
    <col min="8196" max="8196" width="12.42578125" style="1" customWidth="1"/>
    <col min="8197" max="8197" width="17" style="1" customWidth="1"/>
    <col min="8198" max="8198" width="18.5703125" style="1" customWidth="1"/>
    <col min="8199" max="8199" width="15.85546875" style="1" customWidth="1"/>
    <col min="8200" max="8200" width="21.140625" style="1" bestFit="1" customWidth="1"/>
    <col min="8201" max="8201" width="5.42578125" style="1" customWidth="1"/>
    <col min="8202" max="8209" width="20.85546875" style="1" bestFit="1" customWidth="1"/>
    <col min="8210" max="8218" width="22.140625" style="1" bestFit="1" customWidth="1"/>
    <col min="8219" max="8227" width="21" style="1" bestFit="1" customWidth="1"/>
    <col min="8228" max="8234" width="22.28515625" style="1" bestFit="1" customWidth="1"/>
    <col min="8235" max="8236" width="21" style="1" bestFit="1" customWidth="1"/>
    <col min="8237" max="8245" width="21.28515625" style="1" bestFit="1" customWidth="1"/>
    <col min="8246" max="8254" width="22.42578125" style="1" bestFit="1" customWidth="1"/>
    <col min="8255" max="8263" width="21.28515625" style="1" bestFit="1" customWidth="1"/>
    <col min="8264" max="8272" width="22.42578125" style="1" bestFit="1" customWidth="1"/>
    <col min="8273" max="8281" width="20.28515625" style="1" bestFit="1" customWidth="1"/>
    <col min="8282" max="8290" width="21.42578125" style="1" bestFit="1" customWidth="1"/>
    <col min="8291" max="8448" width="11.5703125" style="1"/>
    <col min="8449" max="8449" width="42.42578125" style="1" customWidth="1"/>
    <col min="8450" max="8450" width="13" style="1" customWidth="1"/>
    <col min="8451" max="8451" width="14.28515625" style="1" customWidth="1"/>
    <col min="8452" max="8452" width="12.42578125" style="1" customWidth="1"/>
    <col min="8453" max="8453" width="17" style="1" customWidth="1"/>
    <col min="8454" max="8454" width="18.5703125" style="1" customWidth="1"/>
    <col min="8455" max="8455" width="15.85546875" style="1" customWidth="1"/>
    <col min="8456" max="8456" width="21.140625" style="1" bestFit="1" customWidth="1"/>
    <col min="8457" max="8457" width="5.42578125" style="1" customWidth="1"/>
    <col min="8458" max="8465" width="20.85546875" style="1" bestFit="1" customWidth="1"/>
    <col min="8466" max="8474" width="22.140625" style="1" bestFit="1" customWidth="1"/>
    <col min="8475" max="8483" width="21" style="1" bestFit="1" customWidth="1"/>
    <col min="8484" max="8490" width="22.28515625" style="1" bestFit="1" customWidth="1"/>
    <col min="8491" max="8492" width="21" style="1" bestFit="1" customWidth="1"/>
    <col min="8493" max="8501" width="21.28515625" style="1" bestFit="1" customWidth="1"/>
    <col min="8502" max="8510" width="22.42578125" style="1" bestFit="1" customWidth="1"/>
    <col min="8511" max="8519" width="21.28515625" style="1" bestFit="1" customWidth="1"/>
    <col min="8520" max="8528" width="22.42578125" style="1" bestFit="1" customWidth="1"/>
    <col min="8529" max="8537" width="20.28515625" style="1" bestFit="1" customWidth="1"/>
    <col min="8538" max="8546" width="21.42578125" style="1" bestFit="1" customWidth="1"/>
    <col min="8547" max="8704" width="11.5703125" style="1"/>
    <col min="8705" max="8705" width="42.42578125" style="1" customWidth="1"/>
    <col min="8706" max="8706" width="13" style="1" customWidth="1"/>
    <col min="8707" max="8707" width="14.28515625" style="1" customWidth="1"/>
    <col min="8708" max="8708" width="12.42578125" style="1" customWidth="1"/>
    <col min="8709" max="8709" width="17" style="1" customWidth="1"/>
    <col min="8710" max="8710" width="18.5703125" style="1" customWidth="1"/>
    <col min="8711" max="8711" width="15.85546875" style="1" customWidth="1"/>
    <col min="8712" max="8712" width="21.140625" style="1" bestFit="1" customWidth="1"/>
    <col min="8713" max="8713" width="5.42578125" style="1" customWidth="1"/>
    <col min="8714" max="8721" width="20.85546875" style="1" bestFit="1" customWidth="1"/>
    <col min="8722" max="8730" width="22.140625" style="1" bestFit="1" customWidth="1"/>
    <col min="8731" max="8739" width="21" style="1" bestFit="1" customWidth="1"/>
    <col min="8740" max="8746" width="22.28515625" style="1" bestFit="1" customWidth="1"/>
    <col min="8747" max="8748" width="21" style="1" bestFit="1" customWidth="1"/>
    <col min="8749" max="8757" width="21.28515625" style="1" bestFit="1" customWidth="1"/>
    <col min="8758" max="8766" width="22.42578125" style="1" bestFit="1" customWidth="1"/>
    <col min="8767" max="8775" width="21.28515625" style="1" bestFit="1" customWidth="1"/>
    <col min="8776" max="8784" width="22.42578125" style="1" bestFit="1" customWidth="1"/>
    <col min="8785" max="8793" width="20.28515625" style="1" bestFit="1" customWidth="1"/>
    <col min="8794" max="8802" width="21.42578125" style="1" bestFit="1" customWidth="1"/>
    <col min="8803" max="8960" width="11.5703125" style="1"/>
    <col min="8961" max="8961" width="42.42578125" style="1" customWidth="1"/>
    <col min="8962" max="8962" width="13" style="1" customWidth="1"/>
    <col min="8963" max="8963" width="14.28515625" style="1" customWidth="1"/>
    <col min="8964" max="8964" width="12.42578125" style="1" customWidth="1"/>
    <col min="8965" max="8965" width="17" style="1" customWidth="1"/>
    <col min="8966" max="8966" width="18.5703125" style="1" customWidth="1"/>
    <col min="8967" max="8967" width="15.85546875" style="1" customWidth="1"/>
    <col min="8968" max="8968" width="21.140625" style="1" bestFit="1" customWidth="1"/>
    <col min="8969" max="8969" width="5.42578125" style="1" customWidth="1"/>
    <col min="8970" max="8977" width="20.85546875" style="1" bestFit="1" customWidth="1"/>
    <col min="8978" max="8986" width="22.140625" style="1" bestFit="1" customWidth="1"/>
    <col min="8987" max="8995" width="21" style="1" bestFit="1" customWidth="1"/>
    <col min="8996" max="9002" width="22.28515625" style="1" bestFit="1" customWidth="1"/>
    <col min="9003" max="9004" width="21" style="1" bestFit="1" customWidth="1"/>
    <col min="9005" max="9013" width="21.28515625" style="1" bestFit="1" customWidth="1"/>
    <col min="9014" max="9022" width="22.42578125" style="1" bestFit="1" customWidth="1"/>
    <col min="9023" max="9031" width="21.28515625" style="1" bestFit="1" customWidth="1"/>
    <col min="9032" max="9040" width="22.42578125" style="1" bestFit="1" customWidth="1"/>
    <col min="9041" max="9049" width="20.28515625" style="1" bestFit="1" customWidth="1"/>
    <col min="9050" max="9058" width="21.42578125" style="1" bestFit="1" customWidth="1"/>
    <col min="9059" max="9216" width="11.5703125" style="1"/>
    <col min="9217" max="9217" width="42.42578125" style="1" customWidth="1"/>
    <col min="9218" max="9218" width="13" style="1" customWidth="1"/>
    <col min="9219" max="9219" width="14.28515625" style="1" customWidth="1"/>
    <col min="9220" max="9220" width="12.42578125" style="1" customWidth="1"/>
    <col min="9221" max="9221" width="17" style="1" customWidth="1"/>
    <col min="9222" max="9222" width="18.5703125" style="1" customWidth="1"/>
    <col min="9223" max="9223" width="15.85546875" style="1" customWidth="1"/>
    <col min="9224" max="9224" width="21.140625" style="1" bestFit="1" customWidth="1"/>
    <col min="9225" max="9225" width="5.42578125" style="1" customWidth="1"/>
    <col min="9226" max="9233" width="20.85546875" style="1" bestFit="1" customWidth="1"/>
    <col min="9234" max="9242" width="22.140625" style="1" bestFit="1" customWidth="1"/>
    <col min="9243" max="9251" width="21" style="1" bestFit="1" customWidth="1"/>
    <col min="9252" max="9258" width="22.28515625" style="1" bestFit="1" customWidth="1"/>
    <col min="9259" max="9260" width="21" style="1" bestFit="1" customWidth="1"/>
    <col min="9261" max="9269" width="21.28515625" style="1" bestFit="1" customWidth="1"/>
    <col min="9270" max="9278" width="22.42578125" style="1" bestFit="1" customWidth="1"/>
    <col min="9279" max="9287" width="21.28515625" style="1" bestFit="1" customWidth="1"/>
    <col min="9288" max="9296" width="22.42578125" style="1" bestFit="1" customWidth="1"/>
    <col min="9297" max="9305" width="20.28515625" style="1" bestFit="1" customWidth="1"/>
    <col min="9306" max="9314" width="21.42578125" style="1" bestFit="1" customWidth="1"/>
    <col min="9315" max="9472" width="11.5703125" style="1"/>
    <col min="9473" max="9473" width="42.42578125" style="1" customWidth="1"/>
    <col min="9474" max="9474" width="13" style="1" customWidth="1"/>
    <col min="9475" max="9475" width="14.28515625" style="1" customWidth="1"/>
    <col min="9476" max="9476" width="12.42578125" style="1" customWidth="1"/>
    <col min="9477" max="9477" width="17" style="1" customWidth="1"/>
    <col min="9478" max="9478" width="18.5703125" style="1" customWidth="1"/>
    <col min="9479" max="9479" width="15.85546875" style="1" customWidth="1"/>
    <col min="9480" max="9480" width="21.140625" style="1" bestFit="1" customWidth="1"/>
    <col min="9481" max="9481" width="5.42578125" style="1" customWidth="1"/>
    <col min="9482" max="9489" width="20.85546875" style="1" bestFit="1" customWidth="1"/>
    <col min="9490" max="9498" width="22.140625" style="1" bestFit="1" customWidth="1"/>
    <col min="9499" max="9507" width="21" style="1" bestFit="1" customWidth="1"/>
    <col min="9508" max="9514" width="22.28515625" style="1" bestFit="1" customWidth="1"/>
    <col min="9515" max="9516" width="21" style="1" bestFit="1" customWidth="1"/>
    <col min="9517" max="9525" width="21.28515625" style="1" bestFit="1" customWidth="1"/>
    <col min="9526" max="9534" width="22.42578125" style="1" bestFit="1" customWidth="1"/>
    <col min="9535" max="9543" width="21.28515625" style="1" bestFit="1" customWidth="1"/>
    <col min="9544" max="9552" width="22.42578125" style="1" bestFit="1" customWidth="1"/>
    <col min="9553" max="9561" width="20.28515625" style="1" bestFit="1" customWidth="1"/>
    <col min="9562" max="9570" width="21.42578125" style="1" bestFit="1" customWidth="1"/>
    <col min="9571" max="9728" width="11.5703125" style="1"/>
    <col min="9729" max="9729" width="42.42578125" style="1" customWidth="1"/>
    <col min="9730" max="9730" width="13" style="1" customWidth="1"/>
    <col min="9731" max="9731" width="14.28515625" style="1" customWidth="1"/>
    <col min="9732" max="9732" width="12.42578125" style="1" customWidth="1"/>
    <col min="9733" max="9733" width="17" style="1" customWidth="1"/>
    <col min="9734" max="9734" width="18.5703125" style="1" customWidth="1"/>
    <col min="9735" max="9735" width="15.85546875" style="1" customWidth="1"/>
    <col min="9736" max="9736" width="21.140625" style="1" bestFit="1" customWidth="1"/>
    <col min="9737" max="9737" width="5.42578125" style="1" customWidth="1"/>
    <col min="9738" max="9745" width="20.85546875" style="1" bestFit="1" customWidth="1"/>
    <col min="9746" max="9754" width="22.140625" style="1" bestFit="1" customWidth="1"/>
    <col min="9755" max="9763" width="21" style="1" bestFit="1" customWidth="1"/>
    <col min="9764" max="9770" width="22.28515625" style="1" bestFit="1" customWidth="1"/>
    <col min="9771" max="9772" width="21" style="1" bestFit="1" customWidth="1"/>
    <col min="9773" max="9781" width="21.28515625" style="1" bestFit="1" customWidth="1"/>
    <col min="9782" max="9790" width="22.42578125" style="1" bestFit="1" customWidth="1"/>
    <col min="9791" max="9799" width="21.28515625" style="1" bestFit="1" customWidth="1"/>
    <col min="9800" max="9808" width="22.42578125" style="1" bestFit="1" customWidth="1"/>
    <col min="9809" max="9817" width="20.28515625" style="1" bestFit="1" customWidth="1"/>
    <col min="9818" max="9826" width="21.42578125" style="1" bestFit="1" customWidth="1"/>
    <col min="9827" max="9984" width="11.5703125" style="1"/>
    <col min="9985" max="9985" width="42.42578125" style="1" customWidth="1"/>
    <col min="9986" max="9986" width="13" style="1" customWidth="1"/>
    <col min="9987" max="9987" width="14.28515625" style="1" customWidth="1"/>
    <col min="9988" max="9988" width="12.42578125" style="1" customWidth="1"/>
    <col min="9989" max="9989" width="17" style="1" customWidth="1"/>
    <col min="9990" max="9990" width="18.5703125" style="1" customWidth="1"/>
    <col min="9991" max="9991" width="15.85546875" style="1" customWidth="1"/>
    <col min="9992" max="9992" width="21.140625" style="1" bestFit="1" customWidth="1"/>
    <col min="9993" max="9993" width="5.42578125" style="1" customWidth="1"/>
    <col min="9994" max="10001" width="20.85546875" style="1" bestFit="1" customWidth="1"/>
    <col min="10002" max="10010" width="22.140625" style="1" bestFit="1" customWidth="1"/>
    <col min="10011" max="10019" width="21" style="1" bestFit="1" customWidth="1"/>
    <col min="10020" max="10026" width="22.28515625" style="1" bestFit="1" customWidth="1"/>
    <col min="10027" max="10028" width="21" style="1" bestFit="1" customWidth="1"/>
    <col min="10029" max="10037" width="21.28515625" style="1" bestFit="1" customWidth="1"/>
    <col min="10038" max="10046" width="22.42578125" style="1" bestFit="1" customWidth="1"/>
    <col min="10047" max="10055" width="21.28515625" style="1" bestFit="1" customWidth="1"/>
    <col min="10056" max="10064" width="22.42578125" style="1" bestFit="1" customWidth="1"/>
    <col min="10065" max="10073" width="20.28515625" style="1" bestFit="1" customWidth="1"/>
    <col min="10074" max="10082" width="21.42578125" style="1" bestFit="1" customWidth="1"/>
    <col min="10083" max="10240" width="11.5703125" style="1"/>
    <col min="10241" max="10241" width="42.42578125" style="1" customWidth="1"/>
    <col min="10242" max="10242" width="13" style="1" customWidth="1"/>
    <col min="10243" max="10243" width="14.28515625" style="1" customWidth="1"/>
    <col min="10244" max="10244" width="12.42578125" style="1" customWidth="1"/>
    <col min="10245" max="10245" width="17" style="1" customWidth="1"/>
    <col min="10246" max="10246" width="18.5703125" style="1" customWidth="1"/>
    <col min="10247" max="10247" width="15.85546875" style="1" customWidth="1"/>
    <col min="10248" max="10248" width="21.140625" style="1" bestFit="1" customWidth="1"/>
    <col min="10249" max="10249" width="5.42578125" style="1" customWidth="1"/>
    <col min="10250" max="10257" width="20.85546875" style="1" bestFit="1" customWidth="1"/>
    <col min="10258" max="10266" width="22.140625" style="1" bestFit="1" customWidth="1"/>
    <col min="10267" max="10275" width="21" style="1" bestFit="1" customWidth="1"/>
    <col min="10276" max="10282" width="22.28515625" style="1" bestFit="1" customWidth="1"/>
    <col min="10283" max="10284" width="21" style="1" bestFit="1" customWidth="1"/>
    <col min="10285" max="10293" width="21.28515625" style="1" bestFit="1" customWidth="1"/>
    <col min="10294" max="10302" width="22.42578125" style="1" bestFit="1" customWidth="1"/>
    <col min="10303" max="10311" width="21.28515625" style="1" bestFit="1" customWidth="1"/>
    <col min="10312" max="10320" width="22.42578125" style="1" bestFit="1" customWidth="1"/>
    <col min="10321" max="10329" width="20.28515625" style="1" bestFit="1" customWidth="1"/>
    <col min="10330" max="10338" width="21.42578125" style="1" bestFit="1" customWidth="1"/>
    <col min="10339" max="10496" width="11.5703125" style="1"/>
    <col min="10497" max="10497" width="42.42578125" style="1" customWidth="1"/>
    <col min="10498" max="10498" width="13" style="1" customWidth="1"/>
    <col min="10499" max="10499" width="14.28515625" style="1" customWidth="1"/>
    <col min="10500" max="10500" width="12.42578125" style="1" customWidth="1"/>
    <col min="10501" max="10501" width="17" style="1" customWidth="1"/>
    <col min="10502" max="10502" width="18.5703125" style="1" customWidth="1"/>
    <col min="10503" max="10503" width="15.85546875" style="1" customWidth="1"/>
    <col min="10504" max="10504" width="21.140625" style="1" bestFit="1" customWidth="1"/>
    <col min="10505" max="10505" width="5.42578125" style="1" customWidth="1"/>
    <col min="10506" max="10513" width="20.85546875" style="1" bestFit="1" customWidth="1"/>
    <col min="10514" max="10522" width="22.140625" style="1" bestFit="1" customWidth="1"/>
    <col min="10523" max="10531" width="21" style="1" bestFit="1" customWidth="1"/>
    <col min="10532" max="10538" width="22.28515625" style="1" bestFit="1" customWidth="1"/>
    <col min="10539" max="10540" width="21" style="1" bestFit="1" customWidth="1"/>
    <col min="10541" max="10549" width="21.28515625" style="1" bestFit="1" customWidth="1"/>
    <col min="10550" max="10558" width="22.42578125" style="1" bestFit="1" customWidth="1"/>
    <col min="10559" max="10567" width="21.28515625" style="1" bestFit="1" customWidth="1"/>
    <col min="10568" max="10576" width="22.42578125" style="1" bestFit="1" customWidth="1"/>
    <col min="10577" max="10585" width="20.28515625" style="1" bestFit="1" customWidth="1"/>
    <col min="10586" max="10594" width="21.42578125" style="1" bestFit="1" customWidth="1"/>
    <col min="10595" max="10752" width="11.5703125" style="1"/>
    <col min="10753" max="10753" width="42.42578125" style="1" customWidth="1"/>
    <col min="10754" max="10754" width="13" style="1" customWidth="1"/>
    <col min="10755" max="10755" width="14.28515625" style="1" customWidth="1"/>
    <col min="10756" max="10756" width="12.42578125" style="1" customWidth="1"/>
    <col min="10757" max="10757" width="17" style="1" customWidth="1"/>
    <col min="10758" max="10758" width="18.5703125" style="1" customWidth="1"/>
    <col min="10759" max="10759" width="15.85546875" style="1" customWidth="1"/>
    <col min="10760" max="10760" width="21.140625" style="1" bestFit="1" customWidth="1"/>
    <col min="10761" max="10761" width="5.42578125" style="1" customWidth="1"/>
    <col min="10762" max="10769" width="20.85546875" style="1" bestFit="1" customWidth="1"/>
    <col min="10770" max="10778" width="22.140625" style="1" bestFit="1" customWidth="1"/>
    <col min="10779" max="10787" width="21" style="1" bestFit="1" customWidth="1"/>
    <col min="10788" max="10794" width="22.28515625" style="1" bestFit="1" customWidth="1"/>
    <col min="10795" max="10796" width="21" style="1" bestFit="1" customWidth="1"/>
    <col min="10797" max="10805" width="21.28515625" style="1" bestFit="1" customWidth="1"/>
    <col min="10806" max="10814" width="22.42578125" style="1" bestFit="1" customWidth="1"/>
    <col min="10815" max="10823" width="21.28515625" style="1" bestFit="1" customWidth="1"/>
    <col min="10824" max="10832" width="22.42578125" style="1" bestFit="1" customWidth="1"/>
    <col min="10833" max="10841" width="20.28515625" style="1" bestFit="1" customWidth="1"/>
    <col min="10842" max="10850" width="21.42578125" style="1" bestFit="1" customWidth="1"/>
    <col min="10851" max="11008" width="11.5703125" style="1"/>
    <col min="11009" max="11009" width="42.42578125" style="1" customWidth="1"/>
    <col min="11010" max="11010" width="13" style="1" customWidth="1"/>
    <col min="11011" max="11011" width="14.28515625" style="1" customWidth="1"/>
    <col min="11012" max="11012" width="12.42578125" style="1" customWidth="1"/>
    <col min="11013" max="11013" width="17" style="1" customWidth="1"/>
    <col min="11014" max="11014" width="18.5703125" style="1" customWidth="1"/>
    <col min="11015" max="11015" width="15.85546875" style="1" customWidth="1"/>
    <col min="11016" max="11016" width="21.140625" style="1" bestFit="1" customWidth="1"/>
    <col min="11017" max="11017" width="5.42578125" style="1" customWidth="1"/>
    <col min="11018" max="11025" width="20.85546875" style="1" bestFit="1" customWidth="1"/>
    <col min="11026" max="11034" width="22.140625" style="1" bestFit="1" customWidth="1"/>
    <col min="11035" max="11043" width="21" style="1" bestFit="1" customWidth="1"/>
    <col min="11044" max="11050" width="22.28515625" style="1" bestFit="1" customWidth="1"/>
    <col min="11051" max="11052" width="21" style="1" bestFit="1" customWidth="1"/>
    <col min="11053" max="11061" width="21.28515625" style="1" bestFit="1" customWidth="1"/>
    <col min="11062" max="11070" width="22.42578125" style="1" bestFit="1" customWidth="1"/>
    <col min="11071" max="11079" width="21.28515625" style="1" bestFit="1" customWidth="1"/>
    <col min="11080" max="11088" width="22.42578125" style="1" bestFit="1" customWidth="1"/>
    <col min="11089" max="11097" width="20.28515625" style="1" bestFit="1" customWidth="1"/>
    <col min="11098" max="11106" width="21.42578125" style="1" bestFit="1" customWidth="1"/>
    <col min="11107" max="11264" width="11.5703125" style="1"/>
    <col min="11265" max="11265" width="42.42578125" style="1" customWidth="1"/>
    <col min="11266" max="11266" width="13" style="1" customWidth="1"/>
    <col min="11267" max="11267" width="14.28515625" style="1" customWidth="1"/>
    <col min="11268" max="11268" width="12.42578125" style="1" customWidth="1"/>
    <col min="11269" max="11269" width="17" style="1" customWidth="1"/>
    <col min="11270" max="11270" width="18.5703125" style="1" customWidth="1"/>
    <col min="11271" max="11271" width="15.85546875" style="1" customWidth="1"/>
    <col min="11272" max="11272" width="21.140625" style="1" bestFit="1" customWidth="1"/>
    <col min="11273" max="11273" width="5.42578125" style="1" customWidth="1"/>
    <col min="11274" max="11281" width="20.85546875" style="1" bestFit="1" customWidth="1"/>
    <col min="11282" max="11290" width="22.140625" style="1" bestFit="1" customWidth="1"/>
    <col min="11291" max="11299" width="21" style="1" bestFit="1" customWidth="1"/>
    <col min="11300" max="11306" width="22.28515625" style="1" bestFit="1" customWidth="1"/>
    <col min="11307" max="11308" width="21" style="1" bestFit="1" customWidth="1"/>
    <col min="11309" max="11317" width="21.28515625" style="1" bestFit="1" customWidth="1"/>
    <col min="11318" max="11326" width="22.42578125" style="1" bestFit="1" customWidth="1"/>
    <col min="11327" max="11335" width="21.28515625" style="1" bestFit="1" customWidth="1"/>
    <col min="11336" max="11344" width="22.42578125" style="1" bestFit="1" customWidth="1"/>
    <col min="11345" max="11353" width="20.28515625" style="1" bestFit="1" customWidth="1"/>
    <col min="11354" max="11362" width="21.42578125" style="1" bestFit="1" customWidth="1"/>
    <col min="11363" max="11520" width="11.5703125" style="1"/>
    <col min="11521" max="11521" width="42.42578125" style="1" customWidth="1"/>
    <col min="11522" max="11522" width="13" style="1" customWidth="1"/>
    <col min="11523" max="11523" width="14.28515625" style="1" customWidth="1"/>
    <col min="11524" max="11524" width="12.42578125" style="1" customWidth="1"/>
    <col min="11525" max="11525" width="17" style="1" customWidth="1"/>
    <col min="11526" max="11526" width="18.5703125" style="1" customWidth="1"/>
    <col min="11527" max="11527" width="15.85546875" style="1" customWidth="1"/>
    <col min="11528" max="11528" width="21.140625" style="1" bestFit="1" customWidth="1"/>
    <col min="11529" max="11529" width="5.42578125" style="1" customWidth="1"/>
    <col min="11530" max="11537" width="20.85546875" style="1" bestFit="1" customWidth="1"/>
    <col min="11538" max="11546" width="22.140625" style="1" bestFit="1" customWidth="1"/>
    <col min="11547" max="11555" width="21" style="1" bestFit="1" customWidth="1"/>
    <col min="11556" max="11562" width="22.28515625" style="1" bestFit="1" customWidth="1"/>
    <col min="11563" max="11564" width="21" style="1" bestFit="1" customWidth="1"/>
    <col min="11565" max="11573" width="21.28515625" style="1" bestFit="1" customWidth="1"/>
    <col min="11574" max="11582" width="22.42578125" style="1" bestFit="1" customWidth="1"/>
    <col min="11583" max="11591" width="21.28515625" style="1" bestFit="1" customWidth="1"/>
    <col min="11592" max="11600" width="22.42578125" style="1" bestFit="1" customWidth="1"/>
    <col min="11601" max="11609" width="20.28515625" style="1" bestFit="1" customWidth="1"/>
    <col min="11610" max="11618" width="21.42578125" style="1" bestFit="1" customWidth="1"/>
    <col min="11619" max="11776" width="11.5703125" style="1"/>
    <col min="11777" max="11777" width="42.42578125" style="1" customWidth="1"/>
    <col min="11778" max="11778" width="13" style="1" customWidth="1"/>
    <col min="11779" max="11779" width="14.28515625" style="1" customWidth="1"/>
    <col min="11780" max="11780" width="12.42578125" style="1" customWidth="1"/>
    <col min="11781" max="11781" width="17" style="1" customWidth="1"/>
    <col min="11782" max="11782" width="18.5703125" style="1" customWidth="1"/>
    <col min="11783" max="11783" width="15.85546875" style="1" customWidth="1"/>
    <col min="11784" max="11784" width="21.140625" style="1" bestFit="1" customWidth="1"/>
    <col min="11785" max="11785" width="5.42578125" style="1" customWidth="1"/>
    <col min="11786" max="11793" width="20.85546875" style="1" bestFit="1" customWidth="1"/>
    <col min="11794" max="11802" width="22.140625" style="1" bestFit="1" customWidth="1"/>
    <col min="11803" max="11811" width="21" style="1" bestFit="1" customWidth="1"/>
    <col min="11812" max="11818" width="22.28515625" style="1" bestFit="1" customWidth="1"/>
    <col min="11819" max="11820" width="21" style="1" bestFit="1" customWidth="1"/>
    <col min="11821" max="11829" width="21.28515625" style="1" bestFit="1" customWidth="1"/>
    <col min="11830" max="11838" width="22.42578125" style="1" bestFit="1" customWidth="1"/>
    <col min="11839" max="11847" width="21.28515625" style="1" bestFit="1" customWidth="1"/>
    <col min="11848" max="11856" width="22.42578125" style="1" bestFit="1" customWidth="1"/>
    <col min="11857" max="11865" width="20.28515625" style="1" bestFit="1" customWidth="1"/>
    <col min="11866" max="11874" width="21.42578125" style="1" bestFit="1" customWidth="1"/>
    <col min="11875" max="12032" width="11.5703125" style="1"/>
    <col min="12033" max="12033" width="42.42578125" style="1" customWidth="1"/>
    <col min="12034" max="12034" width="13" style="1" customWidth="1"/>
    <col min="12035" max="12035" width="14.28515625" style="1" customWidth="1"/>
    <col min="12036" max="12036" width="12.42578125" style="1" customWidth="1"/>
    <col min="12037" max="12037" width="17" style="1" customWidth="1"/>
    <col min="12038" max="12038" width="18.5703125" style="1" customWidth="1"/>
    <col min="12039" max="12039" width="15.85546875" style="1" customWidth="1"/>
    <col min="12040" max="12040" width="21.140625" style="1" bestFit="1" customWidth="1"/>
    <col min="12041" max="12041" width="5.42578125" style="1" customWidth="1"/>
    <col min="12042" max="12049" width="20.85546875" style="1" bestFit="1" customWidth="1"/>
    <col min="12050" max="12058" width="22.140625" style="1" bestFit="1" customWidth="1"/>
    <col min="12059" max="12067" width="21" style="1" bestFit="1" customWidth="1"/>
    <col min="12068" max="12074" width="22.28515625" style="1" bestFit="1" customWidth="1"/>
    <col min="12075" max="12076" width="21" style="1" bestFit="1" customWidth="1"/>
    <col min="12077" max="12085" width="21.28515625" style="1" bestFit="1" customWidth="1"/>
    <col min="12086" max="12094" width="22.42578125" style="1" bestFit="1" customWidth="1"/>
    <col min="12095" max="12103" width="21.28515625" style="1" bestFit="1" customWidth="1"/>
    <col min="12104" max="12112" width="22.42578125" style="1" bestFit="1" customWidth="1"/>
    <col min="12113" max="12121" width="20.28515625" style="1" bestFit="1" customWidth="1"/>
    <col min="12122" max="12130" width="21.42578125" style="1" bestFit="1" customWidth="1"/>
    <col min="12131" max="12288" width="11.5703125" style="1"/>
    <col min="12289" max="12289" width="42.42578125" style="1" customWidth="1"/>
    <col min="12290" max="12290" width="13" style="1" customWidth="1"/>
    <col min="12291" max="12291" width="14.28515625" style="1" customWidth="1"/>
    <col min="12292" max="12292" width="12.42578125" style="1" customWidth="1"/>
    <col min="12293" max="12293" width="17" style="1" customWidth="1"/>
    <col min="12294" max="12294" width="18.5703125" style="1" customWidth="1"/>
    <col min="12295" max="12295" width="15.85546875" style="1" customWidth="1"/>
    <col min="12296" max="12296" width="21.140625" style="1" bestFit="1" customWidth="1"/>
    <col min="12297" max="12297" width="5.42578125" style="1" customWidth="1"/>
    <col min="12298" max="12305" width="20.85546875" style="1" bestFit="1" customWidth="1"/>
    <col min="12306" max="12314" width="22.140625" style="1" bestFit="1" customWidth="1"/>
    <col min="12315" max="12323" width="21" style="1" bestFit="1" customWidth="1"/>
    <col min="12324" max="12330" width="22.28515625" style="1" bestFit="1" customWidth="1"/>
    <col min="12331" max="12332" width="21" style="1" bestFit="1" customWidth="1"/>
    <col min="12333" max="12341" width="21.28515625" style="1" bestFit="1" customWidth="1"/>
    <col min="12342" max="12350" width="22.42578125" style="1" bestFit="1" customWidth="1"/>
    <col min="12351" max="12359" width="21.28515625" style="1" bestFit="1" customWidth="1"/>
    <col min="12360" max="12368" width="22.42578125" style="1" bestFit="1" customWidth="1"/>
    <col min="12369" max="12377" width="20.28515625" style="1" bestFit="1" customWidth="1"/>
    <col min="12378" max="12386" width="21.42578125" style="1" bestFit="1" customWidth="1"/>
    <col min="12387" max="12544" width="11.5703125" style="1"/>
    <col min="12545" max="12545" width="42.42578125" style="1" customWidth="1"/>
    <col min="12546" max="12546" width="13" style="1" customWidth="1"/>
    <col min="12547" max="12547" width="14.28515625" style="1" customWidth="1"/>
    <col min="12548" max="12548" width="12.42578125" style="1" customWidth="1"/>
    <col min="12549" max="12549" width="17" style="1" customWidth="1"/>
    <col min="12550" max="12550" width="18.5703125" style="1" customWidth="1"/>
    <col min="12551" max="12551" width="15.85546875" style="1" customWidth="1"/>
    <col min="12552" max="12552" width="21.140625" style="1" bestFit="1" customWidth="1"/>
    <col min="12553" max="12553" width="5.42578125" style="1" customWidth="1"/>
    <col min="12554" max="12561" width="20.85546875" style="1" bestFit="1" customWidth="1"/>
    <col min="12562" max="12570" width="22.140625" style="1" bestFit="1" customWidth="1"/>
    <col min="12571" max="12579" width="21" style="1" bestFit="1" customWidth="1"/>
    <col min="12580" max="12586" width="22.28515625" style="1" bestFit="1" customWidth="1"/>
    <col min="12587" max="12588" width="21" style="1" bestFit="1" customWidth="1"/>
    <col min="12589" max="12597" width="21.28515625" style="1" bestFit="1" customWidth="1"/>
    <col min="12598" max="12606" width="22.42578125" style="1" bestFit="1" customWidth="1"/>
    <col min="12607" max="12615" width="21.28515625" style="1" bestFit="1" customWidth="1"/>
    <col min="12616" max="12624" width="22.42578125" style="1" bestFit="1" customWidth="1"/>
    <col min="12625" max="12633" width="20.28515625" style="1" bestFit="1" customWidth="1"/>
    <col min="12634" max="12642" width="21.42578125" style="1" bestFit="1" customWidth="1"/>
    <col min="12643" max="12800" width="11.5703125" style="1"/>
    <col min="12801" max="12801" width="42.42578125" style="1" customWidth="1"/>
    <col min="12802" max="12802" width="13" style="1" customWidth="1"/>
    <col min="12803" max="12803" width="14.28515625" style="1" customWidth="1"/>
    <col min="12804" max="12804" width="12.42578125" style="1" customWidth="1"/>
    <col min="12805" max="12805" width="17" style="1" customWidth="1"/>
    <col min="12806" max="12806" width="18.5703125" style="1" customWidth="1"/>
    <col min="12807" max="12807" width="15.85546875" style="1" customWidth="1"/>
    <col min="12808" max="12808" width="21.140625" style="1" bestFit="1" customWidth="1"/>
    <col min="12809" max="12809" width="5.42578125" style="1" customWidth="1"/>
    <col min="12810" max="12817" width="20.85546875" style="1" bestFit="1" customWidth="1"/>
    <col min="12818" max="12826" width="22.140625" style="1" bestFit="1" customWidth="1"/>
    <col min="12827" max="12835" width="21" style="1" bestFit="1" customWidth="1"/>
    <col min="12836" max="12842" width="22.28515625" style="1" bestFit="1" customWidth="1"/>
    <col min="12843" max="12844" width="21" style="1" bestFit="1" customWidth="1"/>
    <col min="12845" max="12853" width="21.28515625" style="1" bestFit="1" customWidth="1"/>
    <col min="12854" max="12862" width="22.42578125" style="1" bestFit="1" customWidth="1"/>
    <col min="12863" max="12871" width="21.28515625" style="1" bestFit="1" customWidth="1"/>
    <col min="12872" max="12880" width="22.42578125" style="1" bestFit="1" customWidth="1"/>
    <col min="12881" max="12889" width="20.28515625" style="1" bestFit="1" customWidth="1"/>
    <col min="12890" max="12898" width="21.42578125" style="1" bestFit="1" customWidth="1"/>
    <col min="12899" max="13056" width="11.5703125" style="1"/>
    <col min="13057" max="13057" width="42.42578125" style="1" customWidth="1"/>
    <col min="13058" max="13058" width="13" style="1" customWidth="1"/>
    <col min="13059" max="13059" width="14.28515625" style="1" customWidth="1"/>
    <col min="13060" max="13060" width="12.42578125" style="1" customWidth="1"/>
    <col min="13061" max="13061" width="17" style="1" customWidth="1"/>
    <col min="13062" max="13062" width="18.5703125" style="1" customWidth="1"/>
    <col min="13063" max="13063" width="15.85546875" style="1" customWidth="1"/>
    <col min="13064" max="13064" width="21.140625" style="1" bestFit="1" customWidth="1"/>
    <col min="13065" max="13065" width="5.42578125" style="1" customWidth="1"/>
    <col min="13066" max="13073" width="20.85546875" style="1" bestFit="1" customWidth="1"/>
    <col min="13074" max="13082" width="22.140625" style="1" bestFit="1" customWidth="1"/>
    <col min="13083" max="13091" width="21" style="1" bestFit="1" customWidth="1"/>
    <col min="13092" max="13098" width="22.28515625" style="1" bestFit="1" customWidth="1"/>
    <col min="13099" max="13100" width="21" style="1" bestFit="1" customWidth="1"/>
    <col min="13101" max="13109" width="21.28515625" style="1" bestFit="1" customWidth="1"/>
    <col min="13110" max="13118" width="22.42578125" style="1" bestFit="1" customWidth="1"/>
    <col min="13119" max="13127" width="21.28515625" style="1" bestFit="1" customWidth="1"/>
    <col min="13128" max="13136" width="22.42578125" style="1" bestFit="1" customWidth="1"/>
    <col min="13137" max="13145" width="20.28515625" style="1" bestFit="1" customWidth="1"/>
    <col min="13146" max="13154" width="21.42578125" style="1" bestFit="1" customWidth="1"/>
    <col min="13155" max="13312" width="11.5703125" style="1"/>
    <col min="13313" max="13313" width="42.42578125" style="1" customWidth="1"/>
    <col min="13314" max="13314" width="13" style="1" customWidth="1"/>
    <col min="13315" max="13315" width="14.28515625" style="1" customWidth="1"/>
    <col min="13316" max="13316" width="12.42578125" style="1" customWidth="1"/>
    <col min="13317" max="13317" width="17" style="1" customWidth="1"/>
    <col min="13318" max="13318" width="18.5703125" style="1" customWidth="1"/>
    <col min="13319" max="13319" width="15.85546875" style="1" customWidth="1"/>
    <col min="13320" max="13320" width="21.140625" style="1" bestFit="1" customWidth="1"/>
    <col min="13321" max="13321" width="5.42578125" style="1" customWidth="1"/>
    <col min="13322" max="13329" width="20.85546875" style="1" bestFit="1" customWidth="1"/>
    <col min="13330" max="13338" width="22.140625" style="1" bestFit="1" customWidth="1"/>
    <col min="13339" max="13347" width="21" style="1" bestFit="1" customWidth="1"/>
    <col min="13348" max="13354" width="22.28515625" style="1" bestFit="1" customWidth="1"/>
    <col min="13355" max="13356" width="21" style="1" bestFit="1" customWidth="1"/>
    <col min="13357" max="13365" width="21.28515625" style="1" bestFit="1" customWidth="1"/>
    <col min="13366" max="13374" width="22.42578125" style="1" bestFit="1" customWidth="1"/>
    <col min="13375" max="13383" width="21.28515625" style="1" bestFit="1" customWidth="1"/>
    <col min="13384" max="13392" width="22.42578125" style="1" bestFit="1" customWidth="1"/>
    <col min="13393" max="13401" width="20.28515625" style="1" bestFit="1" customWidth="1"/>
    <col min="13402" max="13410" width="21.42578125" style="1" bestFit="1" customWidth="1"/>
    <col min="13411" max="13568" width="11.5703125" style="1"/>
    <col min="13569" max="13569" width="42.42578125" style="1" customWidth="1"/>
    <col min="13570" max="13570" width="13" style="1" customWidth="1"/>
    <col min="13571" max="13571" width="14.28515625" style="1" customWidth="1"/>
    <col min="13572" max="13572" width="12.42578125" style="1" customWidth="1"/>
    <col min="13573" max="13573" width="17" style="1" customWidth="1"/>
    <col min="13574" max="13574" width="18.5703125" style="1" customWidth="1"/>
    <col min="13575" max="13575" width="15.85546875" style="1" customWidth="1"/>
    <col min="13576" max="13576" width="21.140625" style="1" bestFit="1" customWidth="1"/>
    <col min="13577" max="13577" width="5.42578125" style="1" customWidth="1"/>
    <col min="13578" max="13585" width="20.85546875" style="1" bestFit="1" customWidth="1"/>
    <col min="13586" max="13594" width="22.140625" style="1" bestFit="1" customWidth="1"/>
    <col min="13595" max="13603" width="21" style="1" bestFit="1" customWidth="1"/>
    <col min="13604" max="13610" width="22.28515625" style="1" bestFit="1" customWidth="1"/>
    <col min="13611" max="13612" width="21" style="1" bestFit="1" customWidth="1"/>
    <col min="13613" max="13621" width="21.28515625" style="1" bestFit="1" customWidth="1"/>
    <col min="13622" max="13630" width="22.42578125" style="1" bestFit="1" customWidth="1"/>
    <col min="13631" max="13639" width="21.28515625" style="1" bestFit="1" customWidth="1"/>
    <col min="13640" max="13648" width="22.42578125" style="1" bestFit="1" customWidth="1"/>
    <col min="13649" max="13657" width="20.28515625" style="1" bestFit="1" customWidth="1"/>
    <col min="13658" max="13666" width="21.42578125" style="1" bestFit="1" customWidth="1"/>
    <col min="13667" max="13824" width="11.5703125" style="1"/>
    <col min="13825" max="13825" width="42.42578125" style="1" customWidth="1"/>
    <col min="13826" max="13826" width="13" style="1" customWidth="1"/>
    <col min="13827" max="13827" width="14.28515625" style="1" customWidth="1"/>
    <col min="13828" max="13828" width="12.42578125" style="1" customWidth="1"/>
    <col min="13829" max="13829" width="17" style="1" customWidth="1"/>
    <col min="13830" max="13830" width="18.5703125" style="1" customWidth="1"/>
    <col min="13831" max="13831" width="15.85546875" style="1" customWidth="1"/>
    <col min="13832" max="13832" width="21.140625" style="1" bestFit="1" customWidth="1"/>
    <col min="13833" max="13833" width="5.42578125" style="1" customWidth="1"/>
    <col min="13834" max="13841" width="20.85546875" style="1" bestFit="1" customWidth="1"/>
    <col min="13842" max="13850" width="22.140625" style="1" bestFit="1" customWidth="1"/>
    <col min="13851" max="13859" width="21" style="1" bestFit="1" customWidth="1"/>
    <col min="13860" max="13866" width="22.28515625" style="1" bestFit="1" customWidth="1"/>
    <col min="13867" max="13868" width="21" style="1" bestFit="1" customWidth="1"/>
    <col min="13869" max="13877" width="21.28515625" style="1" bestFit="1" customWidth="1"/>
    <col min="13878" max="13886" width="22.42578125" style="1" bestFit="1" customWidth="1"/>
    <col min="13887" max="13895" width="21.28515625" style="1" bestFit="1" customWidth="1"/>
    <col min="13896" max="13904" width="22.42578125" style="1" bestFit="1" customWidth="1"/>
    <col min="13905" max="13913" width="20.28515625" style="1" bestFit="1" customWidth="1"/>
    <col min="13914" max="13922" width="21.42578125" style="1" bestFit="1" customWidth="1"/>
    <col min="13923" max="14080" width="11.5703125" style="1"/>
    <col min="14081" max="14081" width="42.42578125" style="1" customWidth="1"/>
    <col min="14082" max="14082" width="13" style="1" customWidth="1"/>
    <col min="14083" max="14083" width="14.28515625" style="1" customWidth="1"/>
    <col min="14084" max="14084" width="12.42578125" style="1" customWidth="1"/>
    <col min="14085" max="14085" width="17" style="1" customWidth="1"/>
    <col min="14086" max="14086" width="18.5703125" style="1" customWidth="1"/>
    <col min="14087" max="14087" width="15.85546875" style="1" customWidth="1"/>
    <col min="14088" max="14088" width="21.140625" style="1" bestFit="1" customWidth="1"/>
    <col min="14089" max="14089" width="5.42578125" style="1" customWidth="1"/>
    <col min="14090" max="14097" width="20.85546875" style="1" bestFit="1" customWidth="1"/>
    <col min="14098" max="14106" width="22.140625" style="1" bestFit="1" customWidth="1"/>
    <col min="14107" max="14115" width="21" style="1" bestFit="1" customWidth="1"/>
    <col min="14116" max="14122" width="22.28515625" style="1" bestFit="1" customWidth="1"/>
    <col min="14123" max="14124" width="21" style="1" bestFit="1" customWidth="1"/>
    <col min="14125" max="14133" width="21.28515625" style="1" bestFit="1" customWidth="1"/>
    <col min="14134" max="14142" width="22.42578125" style="1" bestFit="1" customWidth="1"/>
    <col min="14143" max="14151" width="21.28515625" style="1" bestFit="1" customWidth="1"/>
    <col min="14152" max="14160" width="22.42578125" style="1" bestFit="1" customWidth="1"/>
    <col min="14161" max="14169" width="20.28515625" style="1" bestFit="1" customWidth="1"/>
    <col min="14170" max="14178" width="21.42578125" style="1" bestFit="1" customWidth="1"/>
    <col min="14179" max="14336" width="11.5703125" style="1"/>
    <col min="14337" max="14337" width="42.42578125" style="1" customWidth="1"/>
    <col min="14338" max="14338" width="13" style="1" customWidth="1"/>
    <col min="14339" max="14339" width="14.28515625" style="1" customWidth="1"/>
    <col min="14340" max="14340" width="12.42578125" style="1" customWidth="1"/>
    <col min="14341" max="14341" width="17" style="1" customWidth="1"/>
    <col min="14342" max="14342" width="18.5703125" style="1" customWidth="1"/>
    <col min="14343" max="14343" width="15.85546875" style="1" customWidth="1"/>
    <col min="14344" max="14344" width="21.140625" style="1" bestFit="1" customWidth="1"/>
    <col min="14345" max="14345" width="5.42578125" style="1" customWidth="1"/>
    <col min="14346" max="14353" width="20.85546875" style="1" bestFit="1" customWidth="1"/>
    <col min="14354" max="14362" width="22.140625" style="1" bestFit="1" customWidth="1"/>
    <col min="14363" max="14371" width="21" style="1" bestFit="1" customWidth="1"/>
    <col min="14372" max="14378" width="22.28515625" style="1" bestFit="1" customWidth="1"/>
    <col min="14379" max="14380" width="21" style="1" bestFit="1" customWidth="1"/>
    <col min="14381" max="14389" width="21.28515625" style="1" bestFit="1" customWidth="1"/>
    <col min="14390" max="14398" width="22.42578125" style="1" bestFit="1" customWidth="1"/>
    <col min="14399" max="14407" width="21.28515625" style="1" bestFit="1" customWidth="1"/>
    <col min="14408" max="14416" width="22.42578125" style="1" bestFit="1" customWidth="1"/>
    <col min="14417" max="14425" width="20.28515625" style="1" bestFit="1" customWidth="1"/>
    <col min="14426" max="14434" width="21.42578125" style="1" bestFit="1" customWidth="1"/>
    <col min="14435" max="14592" width="11.5703125" style="1"/>
    <col min="14593" max="14593" width="42.42578125" style="1" customWidth="1"/>
    <col min="14594" max="14594" width="13" style="1" customWidth="1"/>
    <col min="14595" max="14595" width="14.28515625" style="1" customWidth="1"/>
    <col min="14596" max="14596" width="12.42578125" style="1" customWidth="1"/>
    <col min="14597" max="14597" width="17" style="1" customWidth="1"/>
    <col min="14598" max="14598" width="18.5703125" style="1" customWidth="1"/>
    <col min="14599" max="14599" width="15.85546875" style="1" customWidth="1"/>
    <col min="14600" max="14600" width="21.140625" style="1" bestFit="1" customWidth="1"/>
    <col min="14601" max="14601" width="5.42578125" style="1" customWidth="1"/>
    <col min="14602" max="14609" width="20.85546875" style="1" bestFit="1" customWidth="1"/>
    <col min="14610" max="14618" width="22.140625" style="1" bestFit="1" customWidth="1"/>
    <col min="14619" max="14627" width="21" style="1" bestFit="1" customWidth="1"/>
    <col min="14628" max="14634" width="22.28515625" style="1" bestFit="1" customWidth="1"/>
    <col min="14635" max="14636" width="21" style="1" bestFit="1" customWidth="1"/>
    <col min="14637" max="14645" width="21.28515625" style="1" bestFit="1" customWidth="1"/>
    <col min="14646" max="14654" width="22.42578125" style="1" bestFit="1" customWidth="1"/>
    <col min="14655" max="14663" width="21.28515625" style="1" bestFit="1" customWidth="1"/>
    <col min="14664" max="14672" width="22.42578125" style="1" bestFit="1" customWidth="1"/>
    <col min="14673" max="14681" width="20.28515625" style="1" bestFit="1" customWidth="1"/>
    <col min="14682" max="14690" width="21.42578125" style="1" bestFit="1" customWidth="1"/>
    <col min="14691" max="14848" width="11.5703125" style="1"/>
    <col min="14849" max="14849" width="42.42578125" style="1" customWidth="1"/>
    <col min="14850" max="14850" width="13" style="1" customWidth="1"/>
    <col min="14851" max="14851" width="14.28515625" style="1" customWidth="1"/>
    <col min="14852" max="14852" width="12.42578125" style="1" customWidth="1"/>
    <col min="14853" max="14853" width="17" style="1" customWidth="1"/>
    <col min="14854" max="14854" width="18.5703125" style="1" customWidth="1"/>
    <col min="14855" max="14855" width="15.85546875" style="1" customWidth="1"/>
    <col min="14856" max="14856" width="21.140625" style="1" bestFit="1" customWidth="1"/>
    <col min="14857" max="14857" width="5.42578125" style="1" customWidth="1"/>
    <col min="14858" max="14865" width="20.85546875" style="1" bestFit="1" customWidth="1"/>
    <col min="14866" max="14874" width="22.140625" style="1" bestFit="1" customWidth="1"/>
    <col min="14875" max="14883" width="21" style="1" bestFit="1" customWidth="1"/>
    <col min="14884" max="14890" width="22.28515625" style="1" bestFit="1" customWidth="1"/>
    <col min="14891" max="14892" width="21" style="1" bestFit="1" customWidth="1"/>
    <col min="14893" max="14901" width="21.28515625" style="1" bestFit="1" customWidth="1"/>
    <col min="14902" max="14910" width="22.42578125" style="1" bestFit="1" customWidth="1"/>
    <col min="14911" max="14919" width="21.28515625" style="1" bestFit="1" customWidth="1"/>
    <col min="14920" max="14928" width="22.42578125" style="1" bestFit="1" customWidth="1"/>
    <col min="14929" max="14937" width="20.28515625" style="1" bestFit="1" customWidth="1"/>
    <col min="14938" max="14946" width="21.42578125" style="1" bestFit="1" customWidth="1"/>
    <col min="14947" max="15104" width="11.5703125" style="1"/>
    <col min="15105" max="15105" width="42.42578125" style="1" customWidth="1"/>
    <col min="15106" max="15106" width="13" style="1" customWidth="1"/>
    <col min="15107" max="15107" width="14.28515625" style="1" customWidth="1"/>
    <col min="15108" max="15108" width="12.42578125" style="1" customWidth="1"/>
    <col min="15109" max="15109" width="17" style="1" customWidth="1"/>
    <col min="15110" max="15110" width="18.5703125" style="1" customWidth="1"/>
    <col min="15111" max="15111" width="15.85546875" style="1" customWidth="1"/>
    <col min="15112" max="15112" width="21.140625" style="1" bestFit="1" customWidth="1"/>
    <col min="15113" max="15113" width="5.42578125" style="1" customWidth="1"/>
    <col min="15114" max="15121" width="20.85546875" style="1" bestFit="1" customWidth="1"/>
    <col min="15122" max="15130" width="22.140625" style="1" bestFit="1" customWidth="1"/>
    <col min="15131" max="15139" width="21" style="1" bestFit="1" customWidth="1"/>
    <col min="15140" max="15146" width="22.28515625" style="1" bestFit="1" customWidth="1"/>
    <col min="15147" max="15148" width="21" style="1" bestFit="1" customWidth="1"/>
    <col min="15149" max="15157" width="21.28515625" style="1" bestFit="1" customWidth="1"/>
    <col min="15158" max="15166" width="22.42578125" style="1" bestFit="1" customWidth="1"/>
    <col min="15167" max="15175" width="21.28515625" style="1" bestFit="1" customWidth="1"/>
    <col min="15176" max="15184" width="22.42578125" style="1" bestFit="1" customWidth="1"/>
    <col min="15185" max="15193" width="20.28515625" style="1" bestFit="1" customWidth="1"/>
    <col min="15194" max="15202" width="21.42578125" style="1" bestFit="1" customWidth="1"/>
    <col min="15203" max="15360" width="11.5703125" style="1"/>
    <col min="15361" max="15361" width="42.42578125" style="1" customWidth="1"/>
    <col min="15362" max="15362" width="13" style="1" customWidth="1"/>
    <col min="15363" max="15363" width="14.28515625" style="1" customWidth="1"/>
    <col min="15364" max="15364" width="12.42578125" style="1" customWidth="1"/>
    <col min="15365" max="15365" width="17" style="1" customWidth="1"/>
    <col min="15366" max="15366" width="18.5703125" style="1" customWidth="1"/>
    <col min="15367" max="15367" width="15.85546875" style="1" customWidth="1"/>
    <col min="15368" max="15368" width="21.140625" style="1" bestFit="1" customWidth="1"/>
    <col min="15369" max="15369" width="5.42578125" style="1" customWidth="1"/>
    <col min="15370" max="15377" width="20.85546875" style="1" bestFit="1" customWidth="1"/>
    <col min="15378" max="15386" width="22.140625" style="1" bestFit="1" customWidth="1"/>
    <col min="15387" max="15395" width="21" style="1" bestFit="1" customWidth="1"/>
    <col min="15396" max="15402" width="22.28515625" style="1" bestFit="1" customWidth="1"/>
    <col min="15403" max="15404" width="21" style="1" bestFit="1" customWidth="1"/>
    <col min="15405" max="15413" width="21.28515625" style="1" bestFit="1" customWidth="1"/>
    <col min="15414" max="15422" width="22.42578125" style="1" bestFit="1" customWidth="1"/>
    <col min="15423" max="15431" width="21.28515625" style="1" bestFit="1" customWidth="1"/>
    <col min="15432" max="15440" width="22.42578125" style="1" bestFit="1" customWidth="1"/>
    <col min="15441" max="15449" width="20.28515625" style="1" bestFit="1" customWidth="1"/>
    <col min="15450" max="15458" width="21.42578125" style="1" bestFit="1" customWidth="1"/>
    <col min="15459" max="15616" width="11.5703125" style="1"/>
    <col min="15617" max="15617" width="42.42578125" style="1" customWidth="1"/>
    <col min="15618" max="15618" width="13" style="1" customWidth="1"/>
    <col min="15619" max="15619" width="14.28515625" style="1" customWidth="1"/>
    <col min="15620" max="15620" width="12.42578125" style="1" customWidth="1"/>
    <col min="15621" max="15621" width="17" style="1" customWidth="1"/>
    <col min="15622" max="15622" width="18.5703125" style="1" customWidth="1"/>
    <col min="15623" max="15623" width="15.85546875" style="1" customWidth="1"/>
    <col min="15624" max="15624" width="21.140625" style="1" bestFit="1" customWidth="1"/>
    <col min="15625" max="15625" width="5.42578125" style="1" customWidth="1"/>
    <col min="15626" max="15633" width="20.85546875" style="1" bestFit="1" customWidth="1"/>
    <col min="15634" max="15642" width="22.140625" style="1" bestFit="1" customWidth="1"/>
    <col min="15643" max="15651" width="21" style="1" bestFit="1" customWidth="1"/>
    <col min="15652" max="15658" width="22.28515625" style="1" bestFit="1" customWidth="1"/>
    <col min="15659" max="15660" width="21" style="1" bestFit="1" customWidth="1"/>
    <col min="15661" max="15669" width="21.28515625" style="1" bestFit="1" customWidth="1"/>
    <col min="15670" max="15678" width="22.42578125" style="1" bestFit="1" customWidth="1"/>
    <col min="15679" max="15687" width="21.28515625" style="1" bestFit="1" customWidth="1"/>
    <col min="15688" max="15696" width="22.42578125" style="1" bestFit="1" customWidth="1"/>
    <col min="15697" max="15705" width="20.28515625" style="1" bestFit="1" customWidth="1"/>
    <col min="15706" max="15714" width="21.42578125" style="1" bestFit="1" customWidth="1"/>
    <col min="15715" max="15872" width="11.5703125" style="1"/>
    <col min="15873" max="15873" width="42.42578125" style="1" customWidth="1"/>
    <col min="15874" max="15874" width="13" style="1" customWidth="1"/>
    <col min="15875" max="15875" width="14.28515625" style="1" customWidth="1"/>
    <col min="15876" max="15876" width="12.42578125" style="1" customWidth="1"/>
    <col min="15877" max="15877" width="17" style="1" customWidth="1"/>
    <col min="15878" max="15878" width="18.5703125" style="1" customWidth="1"/>
    <col min="15879" max="15879" width="15.85546875" style="1" customWidth="1"/>
    <col min="15880" max="15880" width="21.140625" style="1" bestFit="1" customWidth="1"/>
    <col min="15881" max="15881" width="5.42578125" style="1" customWidth="1"/>
    <col min="15882" max="15889" width="20.85546875" style="1" bestFit="1" customWidth="1"/>
    <col min="15890" max="15898" width="22.140625" style="1" bestFit="1" customWidth="1"/>
    <col min="15899" max="15907" width="21" style="1" bestFit="1" customWidth="1"/>
    <col min="15908" max="15914" width="22.28515625" style="1" bestFit="1" customWidth="1"/>
    <col min="15915" max="15916" width="21" style="1" bestFit="1" customWidth="1"/>
    <col min="15917" max="15925" width="21.28515625" style="1" bestFit="1" customWidth="1"/>
    <col min="15926" max="15934" width="22.42578125" style="1" bestFit="1" customWidth="1"/>
    <col min="15935" max="15943" width="21.28515625" style="1" bestFit="1" customWidth="1"/>
    <col min="15944" max="15952" width="22.42578125" style="1" bestFit="1" customWidth="1"/>
    <col min="15953" max="15961" width="20.28515625" style="1" bestFit="1" customWidth="1"/>
    <col min="15962" max="15970" width="21.42578125" style="1" bestFit="1" customWidth="1"/>
    <col min="15971" max="16128" width="11.5703125" style="1"/>
    <col min="16129" max="16129" width="42.42578125" style="1" customWidth="1"/>
    <col min="16130" max="16130" width="13" style="1" customWidth="1"/>
    <col min="16131" max="16131" width="14.28515625" style="1" customWidth="1"/>
    <col min="16132" max="16132" width="12.42578125" style="1" customWidth="1"/>
    <col min="16133" max="16133" width="17" style="1" customWidth="1"/>
    <col min="16134" max="16134" width="18.5703125" style="1" customWidth="1"/>
    <col min="16135" max="16135" width="15.85546875" style="1" customWidth="1"/>
    <col min="16136" max="16136" width="21.140625" style="1" bestFit="1" customWidth="1"/>
    <col min="16137" max="16137" width="5.42578125" style="1" customWidth="1"/>
    <col min="16138" max="16145" width="20.85546875" style="1" bestFit="1" customWidth="1"/>
    <col min="16146" max="16154" width="22.140625" style="1" bestFit="1" customWidth="1"/>
    <col min="16155" max="16163" width="21" style="1" bestFit="1" customWidth="1"/>
    <col min="16164" max="16170" width="22.28515625" style="1" bestFit="1" customWidth="1"/>
    <col min="16171" max="16172" width="21" style="1" bestFit="1" customWidth="1"/>
    <col min="16173" max="16181" width="21.28515625" style="1" bestFit="1" customWidth="1"/>
    <col min="16182" max="16190" width="22.42578125" style="1" bestFit="1" customWidth="1"/>
    <col min="16191" max="16199" width="21.28515625" style="1" bestFit="1" customWidth="1"/>
    <col min="16200" max="16208" width="22.42578125" style="1" bestFit="1" customWidth="1"/>
    <col min="16209" max="16217" width="20.28515625" style="1" bestFit="1" customWidth="1"/>
    <col min="16218" max="16226" width="21.42578125" style="1" bestFit="1" customWidth="1"/>
    <col min="16227" max="16384" width="11.5703125" style="1"/>
  </cols>
  <sheetData>
    <row r="1" spans="1:98" ht="13.5" thickBot="1" x14ac:dyDescent="0.25">
      <c r="F1" s="130" t="s">
        <v>219</v>
      </c>
      <c r="H1" s="105" t="s">
        <v>220</v>
      </c>
    </row>
    <row r="3" spans="1:98" ht="23.25" x14ac:dyDescent="0.35">
      <c r="A3" s="300" t="s">
        <v>221</v>
      </c>
      <c r="B3" s="300"/>
      <c r="C3" s="300"/>
      <c r="D3" s="300"/>
      <c r="E3" s="300"/>
      <c r="F3" s="300"/>
      <c r="G3" s="300"/>
      <c r="H3" s="300"/>
    </row>
    <row r="4" spans="1:98" ht="23.25" x14ac:dyDescent="0.35">
      <c r="A4" s="300" t="s">
        <v>35</v>
      </c>
      <c r="B4" s="300"/>
      <c r="C4" s="300"/>
      <c r="D4" s="300"/>
      <c r="E4" s="300"/>
      <c r="F4" s="300"/>
      <c r="G4" s="300"/>
      <c r="H4" s="300"/>
    </row>
    <row r="5" spans="1:98" ht="23.25" x14ac:dyDescent="0.35">
      <c r="A5" s="300" t="s">
        <v>19</v>
      </c>
      <c r="B5" s="300"/>
      <c r="C5" s="300"/>
      <c r="D5" s="300"/>
      <c r="E5" s="300"/>
      <c r="F5" s="300"/>
      <c r="G5" s="300"/>
      <c r="H5" s="300"/>
    </row>
    <row r="6" spans="1:98" ht="18.75" x14ac:dyDescent="0.3">
      <c r="A6" s="301" t="s">
        <v>83</v>
      </c>
      <c r="B6" s="301"/>
      <c r="C6" s="301"/>
      <c r="D6" s="301"/>
      <c r="E6" s="301"/>
      <c r="F6" s="301"/>
      <c r="G6" s="301"/>
      <c r="H6" s="301"/>
    </row>
    <row r="7" spans="1:98" ht="18.75" x14ac:dyDescent="0.3">
      <c r="A7" s="301" t="s">
        <v>37</v>
      </c>
      <c r="B7" s="301"/>
      <c r="C7" s="301"/>
      <c r="D7" s="301"/>
      <c r="E7" s="301"/>
      <c r="F7" s="301"/>
      <c r="G7" s="301"/>
      <c r="H7" s="301"/>
    </row>
    <row r="9" spans="1:98" ht="13.5" thickBot="1" x14ac:dyDescent="0.25"/>
    <row r="10" spans="1:98" ht="13.5" thickBot="1" x14ac:dyDescent="0.25">
      <c r="A10" s="302" t="s">
        <v>38</v>
      </c>
      <c r="B10" s="304" t="s">
        <v>222</v>
      </c>
      <c r="C10" s="305"/>
      <c r="D10" s="304" t="s">
        <v>223</v>
      </c>
      <c r="E10" s="306"/>
      <c r="F10" s="305"/>
      <c r="G10" s="304" t="s">
        <v>224</v>
      </c>
      <c r="H10" s="305"/>
      <c r="I10" s="108"/>
      <c r="J10" s="108"/>
      <c r="K10"/>
      <c r="L10"/>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8"/>
      <c r="CF10" s="108"/>
      <c r="CG10" s="108"/>
      <c r="CH10" s="108"/>
      <c r="CI10" s="108"/>
      <c r="CJ10" s="108"/>
      <c r="CK10" s="108"/>
      <c r="CL10" s="108"/>
      <c r="CM10" s="108"/>
      <c r="CN10" s="108"/>
      <c r="CO10" s="108"/>
      <c r="CP10" s="108"/>
      <c r="CQ10" s="108"/>
      <c r="CR10" s="108"/>
      <c r="CS10" s="108"/>
      <c r="CT10" s="108"/>
    </row>
    <row r="11" spans="1:98" ht="13.5" thickBot="1" x14ac:dyDescent="0.25">
      <c r="A11" s="303"/>
      <c r="B11" s="22" t="s">
        <v>225</v>
      </c>
      <c r="C11" s="22" t="s">
        <v>4</v>
      </c>
      <c r="D11" s="22" t="s">
        <v>226</v>
      </c>
      <c r="E11" s="22" t="s">
        <v>227</v>
      </c>
      <c r="F11" s="22" t="s">
        <v>4</v>
      </c>
      <c r="G11" s="22" t="s">
        <v>228</v>
      </c>
      <c r="H11" s="22" t="s">
        <v>4</v>
      </c>
    </row>
    <row r="12" spans="1:98" x14ac:dyDescent="0.2">
      <c r="A12" s="6"/>
      <c r="B12" s="6"/>
      <c r="C12" s="6"/>
      <c r="D12" s="6"/>
      <c r="E12" s="6"/>
      <c r="F12" s="6"/>
      <c r="G12" s="6"/>
      <c r="H12" s="6"/>
    </row>
    <row r="13" spans="1:98" x14ac:dyDescent="0.2">
      <c r="A13" s="10" t="s">
        <v>229</v>
      </c>
      <c r="B13" s="126">
        <v>2925</v>
      </c>
      <c r="C13" s="126">
        <v>4963000</v>
      </c>
      <c r="D13" s="110">
        <v>10935</v>
      </c>
      <c r="E13" s="110">
        <v>577662</v>
      </c>
      <c r="F13" s="110">
        <v>8878717230.6300011</v>
      </c>
      <c r="G13" s="131">
        <v>148178</v>
      </c>
      <c r="H13" s="131">
        <v>462394673.63</v>
      </c>
      <c r="J13" s="132"/>
      <c r="K13" s="113"/>
    </row>
    <row r="14" spans="1:98" x14ac:dyDescent="0.2">
      <c r="A14" s="6"/>
      <c r="B14" s="112"/>
      <c r="C14" s="112"/>
      <c r="D14" s="112"/>
      <c r="E14" s="112"/>
      <c r="F14" s="112"/>
      <c r="G14" s="6"/>
      <c r="H14" s="6"/>
      <c r="J14" s="132"/>
      <c r="K14" s="113"/>
      <c r="L14" s="113"/>
    </row>
    <row r="15" spans="1:98" x14ac:dyDescent="0.2">
      <c r="A15" s="10" t="s">
        <v>44</v>
      </c>
      <c r="B15" s="110">
        <v>999</v>
      </c>
      <c r="C15" s="110">
        <v>1132000</v>
      </c>
      <c r="D15" s="110">
        <v>283</v>
      </c>
      <c r="E15" s="110">
        <v>114645</v>
      </c>
      <c r="F15" s="110">
        <v>7298727855.5799999</v>
      </c>
      <c r="G15" s="110">
        <v>796136</v>
      </c>
      <c r="H15" s="110">
        <v>12821654058.07</v>
      </c>
      <c r="J15" s="144"/>
      <c r="K15" s="145"/>
      <c r="L15" s="145"/>
    </row>
    <row r="16" spans="1:98" ht="15" x14ac:dyDescent="0.25">
      <c r="A16" s="6"/>
      <c r="B16" s="112"/>
      <c r="C16" s="112"/>
      <c r="D16" s="133"/>
      <c r="E16" s="112"/>
      <c r="F16" s="134"/>
      <c r="G16" s="6"/>
      <c r="H16" s="6"/>
      <c r="J16" s="146"/>
      <c r="K16" s="145"/>
      <c r="L16" s="145"/>
    </row>
    <row r="17" spans="1:12" x14ac:dyDescent="0.2">
      <c r="A17" s="6" t="s">
        <v>158</v>
      </c>
      <c r="B17" s="112">
        <v>987</v>
      </c>
      <c r="C17" s="112">
        <v>1013000</v>
      </c>
      <c r="D17" s="135">
        <v>13</v>
      </c>
      <c r="E17" s="136">
        <v>30260</v>
      </c>
      <c r="F17" s="135">
        <v>2350115604.1100001</v>
      </c>
      <c r="G17" s="137">
        <v>763242</v>
      </c>
      <c r="H17" s="138">
        <v>11301052806.82</v>
      </c>
      <c r="J17" s="144"/>
      <c r="K17" s="145"/>
      <c r="L17" s="145"/>
    </row>
    <row r="18" spans="1:12" x14ac:dyDescent="0.2">
      <c r="A18" s="6" t="s">
        <v>214</v>
      </c>
      <c r="B18" s="112">
        <v>12</v>
      </c>
      <c r="C18" s="112">
        <v>16000</v>
      </c>
      <c r="D18" s="133">
        <v>0</v>
      </c>
      <c r="E18" s="133">
        <v>0</v>
      </c>
      <c r="F18" s="133">
        <v>0</v>
      </c>
      <c r="G18" s="139">
        <v>0</v>
      </c>
      <c r="H18" s="139">
        <v>0</v>
      </c>
    </row>
    <row r="19" spans="1:12" x14ac:dyDescent="0.2">
      <c r="A19" s="6" t="s">
        <v>160</v>
      </c>
      <c r="B19" s="112">
        <v>0</v>
      </c>
      <c r="C19" s="112">
        <v>92000</v>
      </c>
      <c r="D19" s="112">
        <v>0</v>
      </c>
      <c r="E19" s="112">
        <v>0</v>
      </c>
      <c r="F19" s="112">
        <v>389064779.50999999</v>
      </c>
      <c r="G19" s="139">
        <v>0</v>
      </c>
      <c r="H19" s="139">
        <v>12950</v>
      </c>
      <c r="J19" s="132"/>
    </row>
    <row r="20" spans="1:12" x14ac:dyDescent="0.2">
      <c r="A20" s="6" t="s">
        <v>215</v>
      </c>
      <c r="B20" s="112">
        <v>0</v>
      </c>
      <c r="C20" s="112">
        <v>0</v>
      </c>
      <c r="D20" s="112">
        <v>0</v>
      </c>
      <c r="E20" s="112">
        <v>15204</v>
      </c>
      <c r="F20" s="112">
        <v>433708391.21999997</v>
      </c>
      <c r="G20" s="112">
        <v>32894</v>
      </c>
      <c r="H20" s="112">
        <v>1520359560.3300002</v>
      </c>
      <c r="J20" s="132"/>
    </row>
    <row r="21" spans="1:12" x14ac:dyDescent="0.2">
      <c r="A21" s="6" t="s">
        <v>161</v>
      </c>
      <c r="B21" s="112">
        <v>0</v>
      </c>
      <c r="C21" s="112">
        <v>11000</v>
      </c>
      <c r="D21" s="112">
        <v>270</v>
      </c>
      <c r="E21" s="112">
        <v>69181</v>
      </c>
      <c r="F21" s="112">
        <v>4125839080.7400002</v>
      </c>
      <c r="G21" s="112">
        <v>0</v>
      </c>
      <c r="H21" s="112">
        <v>228740.92</v>
      </c>
      <c r="J21" s="132"/>
    </row>
    <row r="22" spans="1:12" x14ac:dyDescent="0.2">
      <c r="A22" s="6"/>
      <c r="B22" s="112"/>
      <c r="C22" s="112"/>
      <c r="D22" s="112"/>
      <c r="E22" s="112"/>
      <c r="F22" s="112"/>
      <c r="G22" s="6"/>
      <c r="H22" s="127"/>
    </row>
    <row r="23" spans="1:12" x14ac:dyDescent="0.2">
      <c r="A23" s="10" t="s">
        <v>48</v>
      </c>
      <c r="B23" s="110">
        <v>1215</v>
      </c>
      <c r="C23" s="110">
        <v>1430000</v>
      </c>
      <c r="D23" s="110">
        <v>360</v>
      </c>
      <c r="E23" s="110">
        <v>174501</v>
      </c>
      <c r="F23" s="110">
        <v>6142854807.4400005</v>
      </c>
      <c r="G23" s="110">
        <v>125527</v>
      </c>
      <c r="H23" s="110">
        <v>2035966743.8900001</v>
      </c>
      <c r="J23" s="140"/>
      <c r="L23" s="119"/>
    </row>
    <row r="24" spans="1:12" x14ac:dyDescent="0.2">
      <c r="A24" s="6"/>
      <c r="B24" s="112"/>
      <c r="C24" s="112"/>
      <c r="D24" s="112"/>
      <c r="E24" s="112"/>
      <c r="F24" s="112"/>
      <c r="G24" s="6"/>
      <c r="H24" s="127"/>
    </row>
    <row r="25" spans="1:12" x14ac:dyDescent="0.2">
      <c r="A25" s="6" t="s">
        <v>230</v>
      </c>
      <c r="B25" s="112">
        <v>5</v>
      </c>
      <c r="C25" s="112">
        <v>17000</v>
      </c>
      <c r="D25" s="112">
        <v>4</v>
      </c>
      <c r="E25" s="112">
        <v>22515</v>
      </c>
      <c r="F25" s="112">
        <v>8457166.7599999998</v>
      </c>
      <c r="G25" s="137">
        <v>531</v>
      </c>
      <c r="H25" s="137">
        <v>72771110.579999998</v>
      </c>
      <c r="J25" s="132"/>
    </row>
    <row r="26" spans="1:12" x14ac:dyDescent="0.2">
      <c r="A26" s="6" t="s">
        <v>231</v>
      </c>
      <c r="B26" s="112">
        <v>789</v>
      </c>
      <c r="C26" s="112">
        <v>782000</v>
      </c>
      <c r="D26" s="112">
        <v>196</v>
      </c>
      <c r="E26" s="112">
        <v>67202</v>
      </c>
      <c r="F26" s="112">
        <v>290515696.41000003</v>
      </c>
      <c r="G26" s="112">
        <v>0</v>
      </c>
      <c r="H26" s="112">
        <v>783773.14</v>
      </c>
      <c r="J26" s="132"/>
      <c r="L26" s="113"/>
    </row>
    <row r="27" spans="1:12" x14ac:dyDescent="0.2">
      <c r="A27" s="6" t="s">
        <v>164</v>
      </c>
      <c r="B27" s="112">
        <v>0</v>
      </c>
      <c r="C27" s="112">
        <v>0</v>
      </c>
      <c r="D27" s="112">
        <v>17</v>
      </c>
      <c r="E27" s="112">
        <v>25369</v>
      </c>
      <c r="F27" s="112">
        <v>52905495.82</v>
      </c>
      <c r="G27" s="112">
        <v>0</v>
      </c>
      <c r="H27" s="112">
        <v>0</v>
      </c>
      <c r="J27" s="132"/>
    </row>
    <row r="28" spans="1:12" x14ac:dyDescent="0.2">
      <c r="A28" s="6" t="s">
        <v>167</v>
      </c>
      <c r="B28" s="112">
        <v>249</v>
      </c>
      <c r="C28" s="112">
        <v>361000</v>
      </c>
      <c r="D28" s="112">
        <v>11</v>
      </c>
      <c r="E28" s="112">
        <v>30221</v>
      </c>
      <c r="F28" s="112">
        <v>1453773839.47</v>
      </c>
      <c r="G28" s="139">
        <v>0</v>
      </c>
      <c r="H28" s="139">
        <v>0</v>
      </c>
      <c r="J28" s="132"/>
    </row>
    <row r="29" spans="1:12" x14ac:dyDescent="0.2">
      <c r="A29" s="6" t="s">
        <v>232</v>
      </c>
      <c r="B29" s="112">
        <v>170</v>
      </c>
      <c r="C29" s="141">
        <v>267000</v>
      </c>
      <c r="D29" s="112">
        <v>0</v>
      </c>
      <c r="E29" s="112">
        <v>0</v>
      </c>
      <c r="F29" s="112">
        <v>0</v>
      </c>
      <c r="G29" s="139">
        <v>0</v>
      </c>
      <c r="H29" s="139">
        <v>0</v>
      </c>
      <c r="J29" s="132"/>
    </row>
    <row r="30" spans="1:12" x14ac:dyDescent="0.2">
      <c r="A30" s="6" t="s">
        <v>163</v>
      </c>
      <c r="B30" s="112">
        <v>0</v>
      </c>
      <c r="C30" s="112">
        <v>0</v>
      </c>
      <c r="D30" s="112">
        <v>0</v>
      </c>
      <c r="E30" s="112">
        <v>0</v>
      </c>
      <c r="F30" s="112">
        <v>8296485.6399999997</v>
      </c>
      <c r="G30" s="139">
        <v>0</v>
      </c>
      <c r="H30" s="139">
        <v>207067147.90000001</v>
      </c>
      <c r="J30" s="132"/>
      <c r="K30" s="132"/>
    </row>
    <row r="31" spans="1:12" x14ac:dyDescent="0.2">
      <c r="A31" s="6" t="s">
        <v>165</v>
      </c>
      <c r="B31" s="112">
        <v>0</v>
      </c>
      <c r="C31" s="112">
        <v>0</v>
      </c>
      <c r="D31" s="112">
        <v>0</v>
      </c>
      <c r="E31" s="112">
        <v>29062</v>
      </c>
      <c r="F31" s="112">
        <v>299043623.78999996</v>
      </c>
      <c r="G31" s="139">
        <v>110333</v>
      </c>
      <c r="H31" s="139">
        <v>1746345613.8800001</v>
      </c>
      <c r="J31" s="140"/>
    </row>
    <row r="32" spans="1:12" x14ac:dyDescent="0.2">
      <c r="A32" s="6" t="s">
        <v>217</v>
      </c>
      <c r="B32" s="112">
        <v>1</v>
      </c>
      <c r="C32" s="112">
        <v>1000</v>
      </c>
      <c r="D32" s="112">
        <v>0</v>
      </c>
      <c r="E32" s="112">
        <v>0</v>
      </c>
      <c r="F32" s="112">
        <v>0</v>
      </c>
      <c r="G32" s="127">
        <v>0</v>
      </c>
      <c r="H32" s="127">
        <v>0</v>
      </c>
    </row>
    <row r="33" spans="1:8" x14ac:dyDescent="0.2">
      <c r="A33" s="6" t="s">
        <v>161</v>
      </c>
      <c r="B33" s="112">
        <v>1</v>
      </c>
      <c r="C33" s="112">
        <v>2000</v>
      </c>
      <c r="D33" s="112">
        <v>132</v>
      </c>
      <c r="E33" s="112">
        <v>132</v>
      </c>
      <c r="F33" s="112">
        <v>4029862499.5500002</v>
      </c>
      <c r="G33" s="112">
        <v>14663</v>
      </c>
      <c r="H33" s="112">
        <v>8999098.3900000006</v>
      </c>
    </row>
    <row r="34" spans="1:8" x14ac:dyDescent="0.2">
      <c r="A34" s="6"/>
      <c r="B34" s="112"/>
      <c r="C34" s="112"/>
      <c r="D34" s="112"/>
      <c r="E34" s="112"/>
      <c r="F34" s="112"/>
      <c r="G34" s="6"/>
      <c r="H34" s="127"/>
    </row>
    <row r="35" spans="1:8" x14ac:dyDescent="0.2">
      <c r="A35" s="10" t="s">
        <v>52</v>
      </c>
      <c r="B35" s="110">
        <v>2709</v>
      </c>
      <c r="C35" s="110">
        <v>4665000</v>
      </c>
      <c r="D35" s="110">
        <v>10858</v>
      </c>
      <c r="E35" s="110">
        <v>517806</v>
      </c>
      <c r="F35" s="110">
        <v>10034590278.77</v>
      </c>
      <c r="G35" s="110">
        <v>818787</v>
      </c>
      <c r="H35" s="110">
        <v>11265040627.110001</v>
      </c>
    </row>
    <row r="36" spans="1:8" ht="13.5" thickBot="1" x14ac:dyDescent="0.25">
      <c r="A36" s="5"/>
      <c r="B36" s="142"/>
      <c r="C36" s="142"/>
      <c r="D36" s="142"/>
      <c r="E36" s="142"/>
      <c r="F36" s="142"/>
      <c r="G36" s="5"/>
      <c r="H36" s="5"/>
    </row>
    <row r="37" spans="1:8" x14ac:dyDescent="0.2">
      <c r="A37" s="111" t="s">
        <v>233</v>
      </c>
    </row>
    <row r="38" spans="1:8" x14ac:dyDescent="0.2">
      <c r="A38" s="111" t="s">
        <v>237</v>
      </c>
    </row>
    <row r="39" spans="1:8" s="120" customFormat="1" x14ac:dyDescent="0.2">
      <c r="A39" s="111" t="s">
        <v>22</v>
      </c>
    </row>
    <row r="40" spans="1:8" s="120" customFormat="1" x14ac:dyDescent="0.2">
      <c r="A40" s="1"/>
      <c r="B40" s="1"/>
      <c r="C40" s="1"/>
    </row>
  </sheetData>
  <mergeCells count="9">
    <mergeCell ref="A10:A11"/>
    <mergeCell ref="B10:C10"/>
    <mergeCell ref="D10:F10"/>
    <mergeCell ref="G10:H10"/>
    <mergeCell ref="A3:H3"/>
    <mergeCell ref="A4:H4"/>
    <mergeCell ref="A5:H5"/>
    <mergeCell ref="A6:H6"/>
    <mergeCell ref="A7:H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T40"/>
  <sheetViews>
    <sheetView workbookViewId="0">
      <selection activeCell="A6" sqref="A6:H6"/>
    </sheetView>
  </sheetViews>
  <sheetFormatPr defaultColWidth="11.42578125" defaultRowHeight="12.75" x14ac:dyDescent="0.2"/>
  <cols>
    <col min="1" max="1" width="42.42578125" style="1" customWidth="1"/>
    <col min="2" max="2" width="13" style="1" customWidth="1"/>
    <col min="3" max="3" width="14.28515625" style="1" customWidth="1"/>
    <col min="4" max="4" width="12.42578125" style="1" customWidth="1"/>
    <col min="5" max="5" width="17" style="1" customWidth="1"/>
    <col min="6" max="6" width="18.5703125" style="1" customWidth="1"/>
    <col min="7" max="7" width="15.85546875" style="1" customWidth="1"/>
    <col min="8" max="8" width="21.140625" style="1" bestFit="1" customWidth="1"/>
    <col min="9" max="9" width="5.42578125" style="1" customWidth="1"/>
    <col min="10" max="17" width="20.85546875" style="1" bestFit="1" customWidth="1"/>
    <col min="18" max="26" width="22.140625" style="1" bestFit="1" customWidth="1"/>
    <col min="27" max="35" width="21" style="1" bestFit="1" customWidth="1"/>
    <col min="36" max="42" width="22.28515625" style="1" bestFit="1" customWidth="1"/>
    <col min="43" max="44" width="21" style="1" bestFit="1" customWidth="1"/>
    <col min="45" max="53" width="21.28515625" style="1" bestFit="1" customWidth="1"/>
    <col min="54" max="62" width="22.42578125" style="1" bestFit="1" customWidth="1"/>
    <col min="63" max="71" width="21.28515625" style="1" bestFit="1" customWidth="1"/>
    <col min="72" max="80" width="22.42578125" style="1" bestFit="1" customWidth="1"/>
    <col min="81" max="89" width="20.28515625" style="1" bestFit="1" customWidth="1"/>
    <col min="90" max="98" width="21.42578125" style="1" bestFit="1" customWidth="1"/>
    <col min="99" max="256" width="11.5703125" style="1"/>
    <col min="257" max="257" width="42.42578125" style="1" customWidth="1"/>
    <col min="258" max="258" width="13" style="1" customWidth="1"/>
    <col min="259" max="259" width="14.28515625" style="1" customWidth="1"/>
    <col min="260" max="260" width="12.42578125" style="1" customWidth="1"/>
    <col min="261" max="261" width="17" style="1" customWidth="1"/>
    <col min="262" max="262" width="18.5703125" style="1" customWidth="1"/>
    <col min="263" max="263" width="15.85546875" style="1" customWidth="1"/>
    <col min="264" max="264" width="21.140625" style="1" bestFit="1" customWidth="1"/>
    <col min="265" max="265" width="5.42578125" style="1" customWidth="1"/>
    <col min="266" max="273" width="20.85546875" style="1" bestFit="1" customWidth="1"/>
    <col min="274" max="282" width="22.140625" style="1" bestFit="1" customWidth="1"/>
    <col min="283" max="291" width="21" style="1" bestFit="1" customWidth="1"/>
    <col min="292" max="298" width="22.28515625" style="1" bestFit="1" customWidth="1"/>
    <col min="299" max="300" width="21" style="1" bestFit="1" customWidth="1"/>
    <col min="301" max="309" width="21.28515625" style="1" bestFit="1" customWidth="1"/>
    <col min="310" max="318" width="22.42578125" style="1" bestFit="1" customWidth="1"/>
    <col min="319" max="327" width="21.28515625" style="1" bestFit="1" customWidth="1"/>
    <col min="328" max="336" width="22.42578125" style="1" bestFit="1" customWidth="1"/>
    <col min="337" max="345" width="20.28515625" style="1" bestFit="1" customWidth="1"/>
    <col min="346" max="354" width="21.42578125" style="1" bestFit="1" customWidth="1"/>
    <col min="355" max="512" width="11.5703125" style="1"/>
    <col min="513" max="513" width="42.42578125" style="1" customWidth="1"/>
    <col min="514" max="514" width="13" style="1" customWidth="1"/>
    <col min="515" max="515" width="14.28515625" style="1" customWidth="1"/>
    <col min="516" max="516" width="12.42578125" style="1" customWidth="1"/>
    <col min="517" max="517" width="17" style="1" customWidth="1"/>
    <col min="518" max="518" width="18.5703125" style="1" customWidth="1"/>
    <col min="519" max="519" width="15.85546875" style="1" customWidth="1"/>
    <col min="520" max="520" width="21.140625" style="1" bestFit="1" customWidth="1"/>
    <col min="521" max="521" width="5.42578125" style="1" customWidth="1"/>
    <col min="522" max="529" width="20.85546875" style="1" bestFit="1" customWidth="1"/>
    <col min="530" max="538" width="22.140625" style="1" bestFit="1" customWidth="1"/>
    <col min="539" max="547" width="21" style="1" bestFit="1" customWidth="1"/>
    <col min="548" max="554" width="22.28515625" style="1" bestFit="1" customWidth="1"/>
    <col min="555" max="556" width="21" style="1" bestFit="1" customWidth="1"/>
    <col min="557" max="565" width="21.28515625" style="1" bestFit="1" customWidth="1"/>
    <col min="566" max="574" width="22.42578125" style="1" bestFit="1" customWidth="1"/>
    <col min="575" max="583" width="21.28515625" style="1" bestFit="1" customWidth="1"/>
    <col min="584" max="592" width="22.42578125" style="1" bestFit="1" customWidth="1"/>
    <col min="593" max="601" width="20.28515625" style="1" bestFit="1" customWidth="1"/>
    <col min="602" max="610" width="21.42578125" style="1" bestFit="1" customWidth="1"/>
    <col min="611" max="768" width="11.5703125" style="1"/>
    <col min="769" max="769" width="42.42578125" style="1" customWidth="1"/>
    <col min="770" max="770" width="13" style="1" customWidth="1"/>
    <col min="771" max="771" width="14.28515625" style="1" customWidth="1"/>
    <col min="772" max="772" width="12.42578125" style="1" customWidth="1"/>
    <col min="773" max="773" width="17" style="1" customWidth="1"/>
    <col min="774" max="774" width="18.5703125" style="1" customWidth="1"/>
    <col min="775" max="775" width="15.85546875" style="1" customWidth="1"/>
    <col min="776" max="776" width="21.140625" style="1" bestFit="1" customWidth="1"/>
    <col min="777" max="777" width="5.42578125" style="1" customWidth="1"/>
    <col min="778" max="785" width="20.85546875" style="1" bestFit="1" customWidth="1"/>
    <col min="786" max="794" width="22.140625" style="1" bestFit="1" customWidth="1"/>
    <col min="795" max="803" width="21" style="1" bestFit="1" customWidth="1"/>
    <col min="804" max="810" width="22.28515625" style="1" bestFit="1" customWidth="1"/>
    <col min="811" max="812" width="21" style="1" bestFit="1" customWidth="1"/>
    <col min="813" max="821" width="21.28515625" style="1" bestFit="1" customWidth="1"/>
    <col min="822" max="830" width="22.42578125" style="1" bestFit="1" customWidth="1"/>
    <col min="831" max="839" width="21.28515625" style="1" bestFit="1" customWidth="1"/>
    <col min="840" max="848" width="22.42578125" style="1" bestFit="1" customWidth="1"/>
    <col min="849" max="857" width="20.28515625" style="1" bestFit="1" customWidth="1"/>
    <col min="858" max="866" width="21.42578125" style="1" bestFit="1" customWidth="1"/>
    <col min="867" max="1024" width="11.5703125" style="1"/>
    <col min="1025" max="1025" width="42.42578125" style="1" customWidth="1"/>
    <col min="1026" max="1026" width="13" style="1" customWidth="1"/>
    <col min="1027" max="1027" width="14.28515625" style="1" customWidth="1"/>
    <col min="1028" max="1028" width="12.42578125" style="1" customWidth="1"/>
    <col min="1029" max="1029" width="17" style="1" customWidth="1"/>
    <col min="1030" max="1030" width="18.5703125" style="1" customWidth="1"/>
    <col min="1031" max="1031" width="15.85546875" style="1" customWidth="1"/>
    <col min="1032" max="1032" width="21.140625" style="1" bestFit="1" customWidth="1"/>
    <col min="1033" max="1033" width="5.42578125" style="1" customWidth="1"/>
    <col min="1034" max="1041" width="20.85546875" style="1" bestFit="1" customWidth="1"/>
    <col min="1042" max="1050" width="22.140625" style="1" bestFit="1" customWidth="1"/>
    <col min="1051" max="1059" width="21" style="1" bestFit="1" customWidth="1"/>
    <col min="1060" max="1066" width="22.28515625" style="1" bestFit="1" customWidth="1"/>
    <col min="1067" max="1068" width="21" style="1" bestFit="1" customWidth="1"/>
    <col min="1069" max="1077" width="21.28515625" style="1" bestFit="1" customWidth="1"/>
    <col min="1078" max="1086" width="22.42578125" style="1" bestFit="1" customWidth="1"/>
    <col min="1087" max="1095" width="21.28515625" style="1" bestFit="1" customWidth="1"/>
    <col min="1096" max="1104" width="22.42578125" style="1" bestFit="1" customWidth="1"/>
    <col min="1105" max="1113" width="20.28515625" style="1" bestFit="1" customWidth="1"/>
    <col min="1114" max="1122" width="21.42578125" style="1" bestFit="1" customWidth="1"/>
    <col min="1123" max="1280" width="11.5703125" style="1"/>
    <col min="1281" max="1281" width="42.42578125" style="1" customWidth="1"/>
    <col min="1282" max="1282" width="13" style="1" customWidth="1"/>
    <col min="1283" max="1283" width="14.28515625" style="1" customWidth="1"/>
    <col min="1284" max="1284" width="12.42578125" style="1" customWidth="1"/>
    <col min="1285" max="1285" width="17" style="1" customWidth="1"/>
    <col min="1286" max="1286" width="18.5703125" style="1" customWidth="1"/>
    <col min="1287" max="1287" width="15.85546875" style="1" customWidth="1"/>
    <col min="1288" max="1288" width="21.140625" style="1" bestFit="1" customWidth="1"/>
    <col min="1289" max="1289" width="5.42578125" style="1" customWidth="1"/>
    <col min="1290" max="1297" width="20.85546875" style="1" bestFit="1" customWidth="1"/>
    <col min="1298" max="1306" width="22.140625" style="1" bestFit="1" customWidth="1"/>
    <col min="1307" max="1315" width="21" style="1" bestFit="1" customWidth="1"/>
    <col min="1316" max="1322" width="22.28515625" style="1" bestFit="1" customWidth="1"/>
    <col min="1323" max="1324" width="21" style="1" bestFit="1" customWidth="1"/>
    <col min="1325" max="1333" width="21.28515625" style="1" bestFit="1" customWidth="1"/>
    <col min="1334" max="1342" width="22.42578125" style="1" bestFit="1" customWidth="1"/>
    <col min="1343" max="1351" width="21.28515625" style="1" bestFit="1" customWidth="1"/>
    <col min="1352" max="1360" width="22.42578125" style="1" bestFit="1" customWidth="1"/>
    <col min="1361" max="1369" width="20.28515625" style="1" bestFit="1" customWidth="1"/>
    <col min="1370" max="1378" width="21.42578125" style="1" bestFit="1" customWidth="1"/>
    <col min="1379" max="1536" width="11.5703125" style="1"/>
    <col min="1537" max="1537" width="42.42578125" style="1" customWidth="1"/>
    <col min="1538" max="1538" width="13" style="1" customWidth="1"/>
    <col min="1539" max="1539" width="14.28515625" style="1" customWidth="1"/>
    <col min="1540" max="1540" width="12.42578125" style="1" customWidth="1"/>
    <col min="1541" max="1541" width="17" style="1" customWidth="1"/>
    <col min="1542" max="1542" width="18.5703125" style="1" customWidth="1"/>
    <col min="1543" max="1543" width="15.85546875" style="1" customWidth="1"/>
    <col min="1544" max="1544" width="21.140625" style="1" bestFit="1" customWidth="1"/>
    <col min="1545" max="1545" width="5.42578125" style="1" customWidth="1"/>
    <col min="1546" max="1553" width="20.85546875" style="1" bestFit="1" customWidth="1"/>
    <col min="1554" max="1562" width="22.140625" style="1" bestFit="1" customWidth="1"/>
    <col min="1563" max="1571" width="21" style="1" bestFit="1" customWidth="1"/>
    <col min="1572" max="1578" width="22.28515625" style="1" bestFit="1" customWidth="1"/>
    <col min="1579" max="1580" width="21" style="1" bestFit="1" customWidth="1"/>
    <col min="1581" max="1589" width="21.28515625" style="1" bestFit="1" customWidth="1"/>
    <col min="1590" max="1598" width="22.42578125" style="1" bestFit="1" customWidth="1"/>
    <col min="1599" max="1607" width="21.28515625" style="1" bestFit="1" customWidth="1"/>
    <col min="1608" max="1616" width="22.42578125" style="1" bestFit="1" customWidth="1"/>
    <col min="1617" max="1625" width="20.28515625" style="1" bestFit="1" customWidth="1"/>
    <col min="1626" max="1634" width="21.42578125" style="1" bestFit="1" customWidth="1"/>
    <col min="1635" max="1792" width="11.5703125" style="1"/>
    <col min="1793" max="1793" width="42.42578125" style="1" customWidth="1"/>
    <col min="1794" max="1794" width="13" style="1" customWidth="1"/>
    <col min="1795" max="1795" width="14.28515625" style="1" customWidth="1"/>
    <col min="1796" max="1796" width="12.42578125" style="1" customWidth="1"/>
    <col min="1797" max="1797" width="17" style="1" customWidth="1"/>
    <col min="1798" max="1798" width="18.5703125" style="1" customWidth="1"/>
    <col min="1799" max="1799" width="15.85546875" style="1" customWidth="1"/>
    <col min="1800" max="1800" width="21.140625" style="1" bestFit="1" customWidth="1"/>
    <col min="1801" max="1801" width="5.42578125" style="1" customWidth="1"/>
    <col min="1802" max="1809" width="20.85546875" style="1" bestFit="1" customWidth="1"/>
    <col min="1810" max="1818" width="22.140625" style="1" bestFit="1" customWidth="1"/>
    <col min="1819" max="1827" width="21" style="1" bestFit="1" customWidth="1"/>
    <col min="1828" max="1834" width="22.28515625" style="1" bestFit="1" customWidth="1"/>
    <col min="1835" max="1836" width="21" style="1" bestFit="1" customWidth="1"/>
    <col min="1837" max="1845" width="21.28515625" style="1" bestFit="1" customWidth="1"/>
    <col min="1846" max="1854" width="22.42578125" style="1" bestFit="1" customWidth="1"/>
    <col min="1855" max="1863" width="21.28515625" style="1" bestFit="1" customWidth="1"/>
    <col min="1864" max="1872" width="22.42578125" style="1" bestFit="1" customWidth="1"/>
    <col min="1873" max="1881" width="20.28515625" style="1" bestFit="1" customWidth="1"/>
    <col min="1882" max="1890" width="21.42578125" style="1" bestFit="1" customWidth="1"/>
    <col min="1891" max="2048" width="11.5703125" style="1"/>
    <col min="2049" max="2049" width="42.42578125" style="1" customWidth="1"/>
    <col min="2050" max="2050" width="13" style="1" customWidth="1"/>
    <col min="2051" max="2051" width="14.28515625" style="1" customWidth="1"/>
    <col min="2052" max="2052" width="12.42578125" style="1" customWidth="1"/>
    <col min="2053" max="2053" width="17" style="1" customWidth="1"/>
    <col min="2054" max="2054" width="18.5703125" style="1" customWidth="1"/>
    <col min="2055" max="2055" width="15.85546875" style="1" customWidth="1"/>
    <col min="2056" max="2056" width="21.140625" style="1" bestFit="1" customWidth="1"/>
    <col min="2057" max="2057" width="5.42578125" style="1" customWidth="1"/>
    <col min="2058" max="2065" width="20.85546875" style="1" bestFit="1" customWidth="1"/>
    <col min="2066" max="2074" width="22.140625" style="1" bestFit="1" customWidth="1"/>
    <col min="2075" max="2083" width="21" style="1" bestFit="1" customWidth="1"/>
    <col min="2084" max="2090" width="22.28515625" style="1" bestFit="1" customWidth="1"/>
    <col min="2091" max="2092" width="21" style="1" bestFit="1" customWidth="1"/>
    <col min="2093" max="2101" width="21.28515625" style="1" bestFit="1" customWidth="1"/>
    <col min="2102" max="2110" width="22.42578125" style="1" bestFit="1" customWidth="1"/>
    <col min="2111" max="2119" width="21.28515625" style="1" bestFit="1" customWidth="1"/>
    <col min="2120" max="2128" width="22.42578125" style="1" bestFit="1" customWidth="1"/>
    <col min="2129" max="2137" width="20.28515625" style="1" bestFit="1" customWidth="1"/>
    <col min="2138" max="2146" width="21.42578125" style="1" bestFit="1" customWidth="1"/>
    <col min="2147" max="2304" width="11.5703125" style="1"/>
    <col min="2305" max="2305" width="42.42578125" style="1" customWidth="1"/>
    <col min="2306" max="2306" width="13" style="1" customWidth="1"/>
    <col min="2307" max="2307" width="14.28515625" style="1" customWidth="1"/>
    <col min="2308" max="2308" width="12.42578125" style="1" customWidth="1"/>
    <col min="2309" max="2309" width="17" style="1" customWidth="1"/>
    <col min="2310" max="2310" width="18.5703125" style="1" customWidth="1"/>
    <col min="2311" max="2311" width="15.85546875" style="1" customWidth="1"/>
    <col min="2312" max="2312" width="21.140625" style="1" bestFit="1" customWidth="1"/>
    <col min="2313" max="2313" width="5.42578125" style="1" customWidth="1"/>
    <col min="2314" max="2321" width="20.85546875" style="1" bestFit="1" customWidth="1"/>
    <col min="2322" max="2330" width="22.140625" style="1" bestFit="1" customWidth="1"/>
    <col min="2331" max="2339" width="21" style="1" bestFit="1" customWidth="1"/>
    <col min="2340" max="2346" width="22.28515625" style="1" bestFit="1" customWidth="1"/>
    <col min="2347" max="2348" width="21" style="1" bestFit="1" customWidth="1"/>
    <col min="2349" max="2357" width="21.28515625" style="1" bestFit="1" customWidth="1"/>
    <col min="2358" max="2366" width="22.42578125" style="1" bestFit="1" customWidth="1"/>
    <col min="2367" max="2375" width="21.28515625" style="1" bestFit="1" customWidth="1"/>
    <col min="2376" max="2384" width="22.42578125" style="1" bestFit="1" customWidth="1"/>
    <col min="2385" max="2393" width="20.28515625" style="1" bestFit="1" customWidth="1"/>
    <col min="2394" max="2402" width="21.42578125" style="1" bestFit="1" customWidth="1"/>
    <col min="2403" max="2560" width="11.5703125" style="1"/>
    <col min="2561" max="2561" width="42.42578125" style="1" customWidth="1"/>
    <col min="2562" max="2562" width="13" style="1" customWidth="1"/>
    <col min="2563" max="2563" width="14.28515625" style="1" customWidth="1"/>
    <col min="2564" max="2564" width="12.42578125" style="1" customWidth="1"/>
    <col min="2565" max="2565" width="17" style="1" customWidth="1"/>
    <col min="2566" max="2566" width="18.5703125" style="1" customWidth="1"/>
    <col min="2567" max="2567" width="15.85546875" style="1" customWidth="1"/>
    <col min="2568" max="2568" width="21.140625" style="1" bestFit="1" customWidth="1"/>
    <col min="2569" max="2569" width="5.42578125" style="1" customWidth="1"/>
    <col min="2570" max="2577" width="20.85546875" style="1" bestFit="1" customWidth="1"/>
    <col min="2578" max="2586" width="22.140625" style="1" bestFit="1" customWidth="1"/>
    <col min="2587" max="2595" width="21" style="1" bestFit="1" customWidth="1"/>
    <col min="2596" max="2602" width="22.28515625" style="1" bestFit="1" customWidth="1"/>
    <col min="2603" max="2604" width="21" style="1" bestFit="1" customWidth="1"/>
    <col min="2605" max="2613" width="21.28515625" style="1" bestFit="1" customWidth="1"/>
    <col min="2614" max="2622" width="22.42578125" style="1" bestFit="1" customWidth="1"/>
    <col min="2623" max="2631" width="21.28515625" style="1" bestFit="1" customWidth="1"/>
    <col min="2632" max="2640" width="22.42578125" style="1" bestFit="1" customWidth="1"/>
    <col min="2641" max="2649" width="20.28515625" style="1" bestFit="1" customWidth="1"/>
    <col min="2650" max="2658" width="21.42578125" style="1" bestFit="1" customWidth="1"/>
    <col min="2659" max="2816" width="11.5703125" style="1"/>
    <col min="2817" max="2817" width="42.42578125" style="1" customWidth="1"/>
    <col min="2818" max="2818" width="13" style="1" customWidth="1"/>
    <col min="2819" max="2819" width="14.28515625" style="1" customWidth="1"/>
    <col min="2820" max="2820" width="12.42578125" style="1" customWidth="1"/>
    <col min="2821" max="2821" width="17" style="1" customWidth="1"/>
    <col min="2822" max="2822" width="18.5703125" style="1" customWidth="1"/>
    <col min="2823" max="2823" width="15.85546875" style="1" customWidth="1"/>
    <col min="2824" max="2824" width="21.140625" style="1" bestFit="1" customWidth="1"/>
    <col min="2825" max="2825" width="5.42578125" style="1" customWidth="1"/>
    <col min="2826" max="2833" width="20.85546875" style="1" bestFit="1" customWidth="1"/>
    <col min="2834" max="2842" width="22.140625" style="1" bestFit="1" customWidth="1"/>
    <col min="2843" max="2851" width="21" style="1" bestFit="1" customWidth="1"/>
    <col min="2852" max="2858" width="22.28515625" style="1" bestFit="1" customWidth="1"/>
    <col min="2859" max="2860" width="21" style="1" bestFit="1" customWidth="1"/>
    <col min="2861" max="2869" width="21.28515625" style="1" bestFit="1" customWidth="1"/>
    <col min="2870" max="2878" width="22.42578125" style="1" bestFit="1" customWidth="1"/>
    <col min="2879" max="2887" width="21.28515625" style="1" bestFit="1" customWidth="1"/>
    <col min="2888" max="2896" width="22.42578125" style="1" bestFit="1" customWidth="1"/>
    <col min="2897" max="2905" width="20.28515625" style="1" bestFit="1" customWidth="1"/>
    <col min="2906" max="2914" width="21.42578125" style="1" bestFit="1" customWidth="1"/>
    <col min="2915" max="3072" width="11.5703125" style="1"/>
    <col min="3073" max="3073" width="42.42578125" style="1" customWidth="1"/>
    <col min="3074" max="3074" width="13" style="1" customWidth="1"/>
    <col min="3075" max="3075" width="14.28515625" style="1" customWidth="1"/>
    <col min="3076" max="3076" width="12.42578125" style="1" customWidth="1"/>
    <col min="3077" max="3077" width="17" style="1" customWidth="1"/>
    <col min="3078" max="3078" width="18.5703125" style="1" customWidth="1"/>
    <col min="3079" max="3079" width="15.85546875" style="1" customWidth="1"/>
    <col min="3080" max="3080" width="21.140625" style="1" bestFit="1" customWidth="1"/>
    <col min="3081" max="3081" width="5.42578125" style="1" customWidth="1"/>
    <col min="3082" max="3089" width="20.85546875" style="1" bestFit="1" customWidth="1"/>
    <col min="3090" max="3098" width="22.140625" style="1" bestFit="1" customWidth="1"/>
    <col min="3099" max="3107" width="21" style="1" bestFit="1" customWidth="1"/>
    <col min="3108" max="3114" width="22.28515625" style="1" bestFit="1" customWidth="1"/>
    <col min="3115" max="3116" width="21" style="1" bestFit="1" customWidth="1"/>
    <col min="3117" max="3125" width="21.28515625" style="1" bestFit="1" customWidth="1"/>
    <col min="3126" max="3134" width="22.42578125" style="1" bestFit="1" customWidth="1"/>
    <col min="3135" max="3143" width="21.28515625" style="1" bestFit="1" customWidth="1"/>
    <col min="3144" max="3152" width="22.42578125" style="1" bestFit="1" customWidth="1"/>
    <col min="3153" max="3161" width="20.28515625" style="1" bestFit="1" customWidth="1"/>
    <col min="3162" max="3170" width="21.42578125" style="1" bestFit="1" customWidth="1"/>
    <col min="3171" max="3328" width="11.5703125" style="1"/>
    <col min="3329" max="3329" width="42.42578125" style="1" customWidth="1"/>
    <col min="3330" max="3330" width="13" style="1" customWidth="1"/>
    <col min="3331" max="3331" width="14.28515625" style="1" customWidth="1"/>
    <col min="3332" max="3332" width="12.42578125" style="1" customWidth="1"/>
    <col min="3333" max="3333" width="17" style="1" customWidth="1"/>
    <col min="3334" max="3334" width="18.5703125" style="1" customWidth="1"/>
    <col min="3335" max="3335" width="15.85546875" style="1" customWidth="1"/>
    <col min="3336" max="3336" width="21.140625" style="1" bestFit="1" customWidth="1"/>
    <col min="3337" max="3337" width="5.42578125" style="1" customWidth="1"/>
    <col min="3338" max="3345" width="20.85546875" style="1" bestFit="1" customWidth="1"/>
    <col min="3346" max="3354" width="22.140625" style="1" bestFit="1" customWidth="1"/>
    <col min="3355" max="3363" width="21" style="1" bestFit="1" customWidth="1"/>
    <col min="3364" max="3370" width="22.28515625" style="1" bestFit="1" customWidth="1"/>
    <col min="3371" max="3372" width="21" style="1" bestFit="1" customWidth="1"/>
    <col min="3373" max="3381" width="21.28515625" style="1" bestFit="1" customWidth="1"/>
    <col min="3382" max="3390" width="22.42578125" style="1" bestFit="1" customWidth="1"/>
    <col min="3391" max="3399" width="21.28515625" style="1" bestFit="1" customWidth="1"/>
    <col min="3400" max="3408" width="22.42578125" style="1" bestFit="1" customWidth="1"/>
    <col min="3409" max="3417" width="20.28515625" style="1" bestFit="1" customWidth="1"/>
    <col min="3418" max="3426" width="21.42578125" style="1" bestFit="1" customWidth="1"/>
    <col min="3427" max="3584" width="11.5703125" style="1"/>
    <col min="3585" max="3585" width="42.42578125" style="1" customWidth="1"/>
    <col min="3586" max="3586" width="13" style="1" customWidth="1"/>
    <col min="3587" max="3587" width="14.28515625" style="1" customWidth="1"/>
    <col min="3588" max="3588" width="12.42578125" style="1" customWidth="1"/>
    <col min="3589" max="3589" width="17" style="1" customWidth="1"/>
    <col min="3590" max="3590" width="18.5703125" style="1" customWidth="1"/>
    <col min="3591" max="3591" width="15.85546875" style="1" customWidth="1"/>
    <col min="3592" max="3592" width="21.140625" style="1" bestFit="1" customWidth="1"/>
    <col min="3593" max="3593" width="5.42578125" style="1" customWidth="1"/>
    <col min="3594" max="3601" width="20.85546875" style="1" bestFit="1" customWidth="1"/>
    <col min="3602" max="3610" width="22.140625" style="1" bestFit="1" customWidth="1"/>
    <col min="3611" max="3619" width="21" style="1" bestFit="1" customWidth="1"/>
    <col min="3620" max="3626" width="22.28515625" style="1" bestFit="1" customWidth="1"/>
    <col min="3627" max="3628" width="21" style="1" bestFit="1" customWidth="1"/>
    <col min="3629" max="3637" width="21.28515625" style="1" bestFit="1" customWidth="1"/>
    <col min="3638" max="3646" width="22.42578125" style="1" bestFit="1" customWidth="1"/>
    <col min="3647" max="3655" width="21.28515625" style="1" bestFit="1" customWidth="1"/>
    <col min="3656" max="3664" width="22.42578125" style="1" bestFit="1" customWidth="1"/>
    <col min="3665" max="3673" width="20.28515625" style="1" bestFit="1" customWidth="1"/>
    <col min="3674" max="3682" width="21.42578125" style="1" bestFit="1" customWidth="1"/>
    <col min="3683" max="3840" width="11.5703125" style="1"/>
    <col min="3841" max="3841" width="42.42578125" style="1" customWidth="1"/>
    <col min="3842" max="3842" width="13" style="1" customWidth="1"/>
    <col min="3843" max="3843" width="14.28515625" style="1" customWidth="1"/>
    <col min="3844" max="3844" width="12.42578125" style="1" customWidth="1"/>
    <col min="3845" max="3845" width="17" style="1" customWidth="1"/>
    <col min="3846" max="3846" width="18.5703125" style="1" customWidth="1"/>
    <col min="3847" max="3847" width="15.85546875" style="1" customWidth="1"/>
    <col min="3848" max="3848" width="21.140625" style="1" bestFit="1" customWidth="1"/>
    <col min="3849" max="3849" width="5.42578125" style="1" customWidth="1"/>
    <col min="3850" max="3857" width="20.85546875" style="1" bestFit="1" customWidth="1"/>
    <col min="3858" max="3866" width="22.140625" style="1" bestFit="1" customWidth="1"/>
    <col min="3867" max="3875" width="21" style="1" bestFit="1" customWidth="1"/>
    <col min="3876" max="3882" width="22.28515625" style="1" bestFit="1" customWidth="1"/>
    <col min="3883" max="3884" width="21" style="1" bestFit="1" customWidth="1"/>
    <col min="3885" max="3893" width="21.28515625" style="1" bestFit="1" customWidth="1"/>
    <col min="3894" max="3902" width="22.42578125" style="1" bestFit="1" customWidth="1"/>
    <col min="3903" max="3911" width="21.28515625" style="1" bestFit="1" customWidth="1"/>
    <col min="3912" max="3920" width="22.42578125" style="1" bestFit="1" customWidth="1"/>
    <col min="3921" max="3929" width="20.28515625" style="1" bestFit="1" customWidth="1"/>
    <col min="3930" max="3938" width="21.42578125" style="1" bestFit="1" customWidth="1"/>
    <col min="3939" max="4096" width="11.5703125" style="1"/>
    <col min="4097" max="4097" width="42.42578125" style="1" customWidth="1"/>
    <col min="4098" max="4098" width="13" style="1" customWidth="1"/>
    <col min="4099" max="4099" width="14.28515625" style="1" customWidth="1"/>
    <col min="4100" max="4100" width="12.42578125" style="1" customWidth="1"/>
    <col min="4101" max="4101" width="17" style="1" customWidth="1"/>
    <col min="4102" max="4102" width="18.5703125" style="1" customWidth="1"/>
    <col min="4103" max="4103" width="15.85546875" style="1" customWidth="1"/>
    <col min="4104" max="4104" width="21.140625" style="1" bestFit="1" customWidth="1"/>
    <col min="4105" max="4105" width="5.42578125" style="1" customWidth="1"/>
    <col min="4106" max="4113" width="20.85546875" style="1" bestFit="1" customWidth="1"/>
    <col min="4114" max="4122" width="22.140625" style="1" bestFit="1" customWidth="1"/>
    <col min="4123" max="4131" width="21" style="1" bestFit="1" customWidth="1"/>
    <col min="4132" max="4138" width="22.28515625" style="1" bestFit="1" customWidth="1"/>
    <col min="4139" max="4140" width="21" style="1" bestFit="1" customWidth="1"/>
    <col min="4141" max="4149" width="21.28515625" style="1" bestFit="1" customWidth="1"/>
    <col min="4150" max="4158" width="22.42578125" style="1" bestFit="1" customWidth="1"/>
    <col min="4159" max="4167" width="21.28515625" style="1" bestFit="1" customWidth="1"/>
    <col min="4168" max="4176" width="22.42578125" style="1" bestFit="1" customWidth="1"/>
    <col min="4177" max="4185" width="20.28515625" style="1" bestFit="1" customWidth="1"/>
    <col min="4186" max="4194" width="21.42578125" style="1" bestFit="1" customWidth="1"/>
    <col min="4195" max="4352" width="11.5703125" style="1"/>
    <col min="4353" max="4353" width="42.42578125" style="1" customWidth="1"/>
    <col min="4354" max="4354" width="13" style="1" customWidth="1"/>
    <col min="4355" max="4355" width="14.28515625" style="1" customWidth="1"/>
    <col min="4356" max="4356" width="12.42578125" style="1" customWidth="1"/>
    <col min="4357" max="4357" width="17" style="1" customWidth="1"/>
    <col min="4358" max="4358" width="18.5703125" style="1" customWidth="1"/>
    <col min="4359" max="4359" width="15.85546875" style="1" customWidth="1"/>
    <col min="4360" max="4360" width="21.140625" style="1" bestFit="1" customWidth="1"/>
    <col min="4361" max="4361" width="5.42578125" style="1" customWidth="1"/>
    <col min="4362" max="4369" width="20.85546875" style="1" bestFit="1" customWidth="1"/>
    <col min="4370" max="4378" width="22.140625" style="1" bestFit="1" customWidth="1"/>
    <col min="4379" max="4387" width="21" style="1" bestFit="1" customWidth="1"/>
    <col min="4388" max="4394" width="22.28515625" style="1" bestFit="1" customWidth="1"/>
    <col min="4395" max="4396" width="21" style="1" bestFit="1" customWidth="1"/>
    <col min="4397" max="4405" width="21.28515625" style="1" bestFit="1" customWidth="1"/>
    <col min="4406" max="4414" width="22.42578125" style="1" bestFit="1" customWidth="1"/>
    <col min="4415" max="4423" width="21.28515625" style="1" bestFit="1" customWidth="1"/>
    <col min="4424" max="4432" width="22.42578125" style="1" bestFit="1" customWidth="1"/>
    <col min="4433" max="4441" width="20.28515625" style="1" bestFit="1" customWidth="1"/>
    <col min="4442" max="4450" width="21.42578125" style="1" bestFit="1" customWidth="1"/>
    <col min="4451" max="4608" width="11.5703125" style="1"/>
    <col min="4609" max="4609" width="42.42578125" style="1" customWidth="1"/>
    <col min="4610" max="4610" width="13" style="1" customWidth="1"/>
    <col min="4611" max="4611" width="14.28515625" style="1" customWidth="1"/>
    <col min="4612" max="4612" width="12.42578125" style="1" customWidth="1"/>
    <col min="4613" max="4613" width="17" style="1" customWidth="1"/>
    <col min="4614" max="4614" width="18.5703125" style="1" customWidth="1"/>
    <col min="4615" max="4615" width="15.85546875" style="1" customWidth="1"/>
    <col min="4616" max="4616" width="21.140625" style="1" bestFit="1" customWidth="1"/>
    <col min="4617" max="4617" width="5.42578125" style="1" customWidth="1"/>
    <col min="4618" max="4625" width="20.85546875" style="1" bestFit="1" customWidth="1"/>
    <col min="4626" max="4634" width="22.140625" style="1" bestFit="1" customWidth="1"/>
    <col min="4635" max="4643" width="21" style="1" bestFit="1" customWidth="1"/>
    <col min="4644" max="4650" width="22.28515625" style="1" bestFit="1" customWidth="1"/>
    <col min="4651" max="4652" width="21" style="1" bestFit="1" customWidth="1"/>
    <col min="4653" max="4661" width="21.28515625" style="1" bestFit="1" customWidth="1"/>
    <col min="4662" max="4670" width="22.42578125" style="1" bestFit="1" customWidth="1"/>
    <col min="4671" max="4679" width="21.28515625" style="1" bestFit="1" customWidth="1"/>
    <col min="4680" max="4688" width="22.42578125" style="1" bestFit="1" customWidth="1"/>
    <col min="4689" max="4697" width="20.28515625" style="1" bestFit="1" customWidth="1"/>
    <col min="4698" max="4706" width="21.42578125" style="1" bestFit="1" customWidth="1"/>
    <col min="4707" max="4864" width="11.5703125" style="1"/>
    <col min="4865" max="4865" width="42.42578125" style="1" customWidth="1"/>
    <col min="4866" max="4866" width="13" style="1" customWidth="1"/>
    <col min="4867" max="4867" width="14.28515625" style="1" customWidth="1"/>
    <col min="4868" max="4868" width="12.42578125" style="1" customWidth="1"/>
    <col min="4869" max="4869" width="17" style="1" customWidth="1"/>
    <col min="4870" max="4870" width="18.5703125" style="1" customWidth="1"/>
    <col min="4871" max="4871" width="15.85546875" style="1" customWidth="1"/>
    <col min="4872" max="4872" width="21.140625" style="1" bestFit="1" customWidth="1"/>
    <col min="4873" max="4873" width="5.42578125" style="1" customWidth="1"/>
    <col min="4874" max="4881" width="20.85546875" style="1" bestFit="1" customWidth="1"/>
    <col min="4882" max="4890" width="22.140625" style="1" bestFit="1" customWidth="1"/>
    <col min="4891" max="4899" width="21" style="1" bestFit="1" customWidth="1"/>
    <col min="4900" max="4906" width="22.28515625" style="1" bestFit="1" customWidth="1"/>
    <col min="4907" max="4908" width="21" style="1" bestFit="1" customWidth="1"/>
    <col min="4909" max="4917" width="21.28515625" style="1" bestFit="1" customWidth="1"/>
    <col min="4918" max="4926" width="22.42578125" style="1" bestFit="1" customWidth="1"/>
    <col min="4927" max="4935" width="21.28515625" style="1" bestFit="1" customWidth="1"/>
    <col min="4936" max="4944" width="22.42578125" style="1" bestFit="1" customWidth="1"/>
    <col min="4945" max="4953" width="20.28515625" style="1" bestFit="1" customWidth="1"/>
    <col min="4954" max="4962" width="21.42578125" style="1" bestFit="1" customWidth="1"/>
    <col min="4963" max="5120" width="11.5703125" style="1"/>
    <col min="5121" max="5121" width="42.42578125" style="1" customWidth="1"/>
    <col min="5122" max="5122" width="13" style="1" customWidth="1"/>
    <col min="5123" max="5123" width="14.28515625" style="1" customWidth="1"/>
    <col min="5124" max="5124" width="12.42578125" style="1" customWidth="1"/>
    <col min="5125" max="5125" width="17" style="1" customWidth="1"/>
    <col min="5126" max="5126" width="18.5703125" style="1" customWidth="1"/>
    <col min="5127" max="5127" width="15.85546875" style="1" customWidth="1"/>
    <col min="5128" max="5128" width="21.140625" style="1" bestFit="1" customWidth="1"/>
    <col min="5129" max="5129" width="5.42578125" style="1" customWidth="1"/>
    <col min="5130" max="5137" width="20.85546875" style="1" bestFit="1" customWidth="1"/>
    <col min="5138" max="5146" width="22.140625" style="1" bestFit="1" customWidth="1"/>
    <col min="5147" max="5155" width="21" style="1" bestFit="1" customWidth="1"/>
    <col min="5156" max="5162" width="22.28515625" style="1" bestFit="1" customWidth="1"/>
    <col min="5163" max="5164" width="21" style="1" bestFit="1" customWidth="1"/>
    <col min="5165" max="5173" width="21.28515625" style="1" bestFit="1" customWidth="1"/>
    <col min="5174" max="5182" width="22.42578125" style="1" bestFit="1" customWidth="1"/>
    <col min="5183" max="5191" width="21.28515625" style="1" bestFit="1" customWidth="1"/>
    <col min="5192" max="5200" width="22.42578125" style="1" bestFit="1" customWidth="1"/>
    <col min="5201" max="5209" width="20.28515625" style="1" bestFit="1" customWidth="1"/>
    <col min="5210" max="5218" width="21.42578125" style="1" bestFit="1" customWidth="1"/>
    <col min="5219" max="5376" width="11.5703125" style="1"/>
    <col min="5377" max="5377" width="42.42578125" style="1" customWidth="1"/>
    <col min="5378" max="5378" width="13" style="1" customWidth="1"/>
    <col min="5379" max="5379" width="14.28515625" style="1" customWidth="1"/>
    <col min="5380" max="5380" width="12.42578125" style="1" customWidth="1"/>
    <col min="5381" max="5381" width="17" style="1" customWidth="1"/>
    <col min="5382" max="5382" width="18.5703125" style="1" customWidth="1"/>
    <col min="5383" max="5383" width="15.85546875" style="1" customWidth="1"/>
    <col min="5384" max="5384" width="21.140625" style="1" bestFit="1" customWidth="1"/>
    <col min="5385" max="5385" width="5.42578125" style="1" customWidth="1"/>
    <col min="5386" max="5393" width="20.85546875" style="1" bestFit="1" customWidth="1"/>
    <col min="5394" max="5402" width="22.140625" style="1" bestFit="1" customWidth="1"/>
    <col min="5403" max="5411" width="21" style="1" bestFit="1" customWidth="1"/>
    <col min="5412" max="5418" width="22.28515625" style="1" bestFit="1" customWidth="1"/>
    <col min="5419" max="5420" width="21" style="1" bestFit="1" customWidth="1"/>
    <col min="5421" max="5429" width="21.28515625" style="1" bestFit="1" customWidth="1"/>
    <col min="5430" max="5438" width="22.42578125" style="1" bestFit="1" customWidth="1"/>
    <col min="5439" max="5447" width="21.28515625" style="1" bestFit="1" customWidth="1"/>
    <col min="5448" max="5456" width="22.42578125" style="1" bestFit="1" customWidth="1"/>
    <col min="5457" max="5465" width="20.28515625" style="1" bestFit="1" customWidth="1"/>
    <col min="5466" max="5474" width="21.42578125" style="1" bestFit="1" customWidth="1"/>
    <col min="5475" max="5632" width="11.5703125" style="1"/>
    <col min="5633" max="5633" width="42.42578125" style="1" customWidth="1"/>
    <col min="5634" max="5634" width="13" style="1" customWidth="1"/>
    <col min="5635" max="5635" width="14.28515625" style="1" customWidth="1"/>
    <col min="5636" max="5636" width="12.42578125" style="1" customWidth="1"/>
    <col min="5637" max="5637" width="17" style="1" customWidth="1"/>
    <col min="5638" max="5638" width="18.5703125" style="1" customWidth="1"/>
    <col min="5639" max="5639" width="15.85546875" style="1" customWidth="1"/>
    <col min="5640" max="5640" width="21.140625" style="1" bestFit="1" customWidth="1"/>
    <col min="5641" max="5641" width="5.42578125" style="1" customWidth="1"/>
    <col min="5642" max="5649" width="20.85546875" style="1" bestFit="1" customWidth="1"/>
    <col min="5650" max="5658" width="22.140625" style="1" bestFit="1" customWidth="1"/>
    <col min="5659" max="5667" width="21" style="1" bestFit="1" customWidth="1"/>
    <col min="5668" max="5674" width="22.28515625" style="1" bestFit="1" customWidth="1"/>
    <col min="5675" max="5676" width="21" style="1" bestFit="1" customWidth="1"/>
    <col min="5677" max="5685" width="21.28515625" style="1" bestFit="1" customWidth="1"/>
    <col min="5686" max="5694" width="22.42578125" style="1" bestFit="1" customWidth="1"/>
    <col min="5695" max="5703" width="21.28515625" style="1" bestFit="1" customWidth="1"/>
    <col min="5704" max="5712" width="22.42578125" style="1" bestFit="1" customWidth="1"/>
    <col min="5713" max="5721" width="20.28515625" style="1" bestFit="1" customWidth="1"/>
    <col min="5722" max="5730" width="21.42578125" style="1" bestFit="1" customWidth="1"/>
    <col min="5731" max="5888" width="11.5703125" style="1"/>
    <col min="5889" max="5889" width="42.42578125" style="1" customWidth="1"/>
    <col min="5890" max="5890" width="13" style="1" customWidth="1"/>
    <col min="5891" max="5891" width="14.28515625" style="1" customWidth="1"/>
    <col min="5892" max="5892" width="12.42578125" style="1" customWidth="1"/>
    <col min="5893" max="5893" width="17" style="1" customWidth="1"/>
    <col min="5894" max="5894" width="18.5703125" style="1" customWidth="1"/>
    <col min="5895" max="5895" width="15.85546875" style="1" customWidth="1"/>
    <col min="5896" max="5896" width="21.140625" style="1" bestFit="1" customWidth="1"/>
    <col min="5897" max="5897" width="5.42578125" style="1" customWidth="1"/>
    <col min="5898" max="5905" width="20.85546875" style="1" bestFit="1" customWidth="1"/>
    <col min="5906" max="5914" width="22.140625" style="1" bestFit="1" customWidth="1"/>
    <col min="5915" max="5923" width="21" style="1" bestFit="1" customWidth="1"/>
    <col min="5924" max="5930" width="22.28515625" style="1" bestFit="1" customWidth="1"/>
    <col min="5931" max="5932" width="21" style="1" bestFit="1" customWidth="1"/>
    <col min="5933" max="5941" width="21.28515625" style="1" bestFit="1" customWidth="1"/>
    <col min="5942" max="5950" width="22.42578125" style="1" bestFit="1" customWidth="1"/>
    <col min="5951" max="5959" width="21.28515625" style="1" bestFit="1" customWidth="1"/>
    <col min="5960" max="5968" width="22.42578125" style="1" bestFit="1" customWidth="1"/>
    <col min="5969" max="5977" width="20.28515625" style="1" bestFit="1" customWidth="1"/>
    <col min="5978" max="5986" width="21.42578125" style="1" bestFit="1" customWidth="1"/>
    <col min="5987" max="6144" width="11.5703125" style="1"/>
    <col min="6145" max="6145" width="42.42578125" style="1" customWidth="1"/>
    <col min="6146" max="6146" width="13" style="1" customWidth="1"/>
    <col min="6147" max="6147" width="14.28515625" style="1" customWidth="1"/>
    <col min="6148" max="6148" width="12.42578125" style="1" customWidth="1"/>
    <col min="6149" max="6149" width="17" style="1" customWidth="1"/>
    <col min="6150" max="6150" width="18.5703125" style="1" customWidth="1"/>
    <col min="6151" max="6151" width="15.85546875" style="1" customWidth="1"/>
    <col min="6152" max="6152" width="21.140625" style="1" bestFit="1" customWidth="1"/>
    <col min="6153" max="6153" width="5.42578125" style="1" customWidth="1"/>
    <col min="6154" max="6161" width="20.85546875" style="1" bestFit="1" customWidth="1"/>
    <col min="6162" max="6170" width="22.140625" style="1" bestFit="1" customWidth="1"/>
    <col min="6171" max="6179" width="21" style="1" bestFit="1" customWidth="1"/>
    <col min="6180" max="6186" width="22.28515625" style="1" bestFit="1" customWidth="1"/>
    <col min="6187" max="6188" width="21" style="1" bestFit="1" customWidth="1"/>
    <col min="6189" max="6197" width="21.28515625" style="1" bestFit="1" customWidth="1"/>
    <col min="6198" max="6206" width="22.42578125" style="1" bestFit="1" customWidth="1"/>
    <col min="6207" max="6215" width="21.28515625" style="1" bestFit="1" customWidth="1"/>
    <col min="6216" max="6224" width="22.42578125" style="1" bestFit="1" customWidth="1"/>
    <col min="6225" max="6233" width="20.28515625" style="1" bestFit="1" customWidth="1"/>
    <col min="6234" max="6242" width="21.42578125" style="1" bestFit="1" customWidth="1"/>
    <col min="6243" max="6400" width="11.5703125" style="1"/>
    <col min="6401" max="6401" width="42.42578125" style="1" customWidth="1"/>
    <col min="6402" max="6402" width="13" style="1" customWidth="1"/>
    <col min="6403" max="6403" width="14.28515625" style="1" customWidth="1"/>
    <col min="6404" max="6404" width="12.42578125" style="1" customWidth="1"/>
    <col min="6405" max="6405" width="17" style="1" customWidth="1"/>
    <col min="6406" max="6406" width="18.5703125" style="1" customWidth="1"/>
    <col min="6407" max="6407" width="15.85546875" style="1" customWidth="1"/>
    <col min="6408" max="6408" width="21.140625" style="1" bestFit="1" customWidth="1"/>
    <col min="6409" max="6409" width="5.42578125" style="1" customWidth="1"/>
    <col min="6410" max="6417" width="20.85546875" style="1" bestFit="1" customWidth="1"/>
    <col min="6418" max="6426" width="22.140625" style="1" bestFit="1" customWidth="1"/>
    <col min="6427" max="6435" width="21" style="1" bestFit="1" customWidth="1"/>
    <col min="6436" max="6442" width="22.28515625" style="1" bestFit="1" customWidth="1"/>
    <col min="6443" max="6444" width="21" style="1" bestFit="1" customWidth="1"/>
    <col min="6445" max="6453" width="21.28515625" style="1" bestFit="1" customWidth="1"/>
    <col min="6454" max="6462" width="22.42578125" style="1" bestFit="1" customWidth="1"/>
    <col min="6463" max="6471" width="21.28515625" style="1" bestFit="1" customWidth="1"/>
    <col min="6472" max="6480" width="22.42578125" style="1" bestFit="1" customWidth="1"/>
    <col min="6481" max="6489" width="20.28515625" style="1" bestFit="1" customWidth="1"/>
    <col min="6490" max="6498" width="21.42578125" style="1" bestFit="1" customWidth="1"/>
    <col min="6499" max="6656" width="11.5703125" style="1"/>
    <col min="6657" max="6657" width="42.42578125" style="1" customWidth="1"/>
    <col min="6658" max="6658" width="13" style="1" customWidth="1"/>
    <col min="6659" max="6659" width="14.28515625" style="1" customWidth="1"/>
    <col min="6660" max="6660" width="12.42578125" style="1" customWidth="1"/>
    <col min="6661" max="6661" width="17" style="1" customWidth="1"/>
    <col min="6662" max="6662" width="18.5703125" style="1" customWidth="1"/>
    <col min="6663" max="6663" width="15.85546875" style="1" customWidth="1"/>
    <col min="6664" max="6664" width="21.140625" style="1" bestFit="1" customWidth="1"/>
    <col min="6665" max="6665" width="5.42578125" style="1" customWidth="1"/>
    <col min="6666" max="6673" width="20.85546875" style="1" bestFit="1" customWidth="1"/>
    <col min="6674" max="6682" width="22.140625" style="1" bestFit="1" customWidth="1"/>
    <col min="6683" max="6691" width="21" style="1" bestFit="1" customWidth="1"/>
    <col min="6692" max="6698" width="22.28515625" style="1" bestFit="1" customWidth="1"/>
    <col min="6699" max="6700" width="21" style="1" bestFit="1" customWidth="1"/>
    <col min="6701" max="6709" width="21.28515625" style="1" bestFit="1" customWidth="1"/>
    <col min="6710" max="6718" width="22.42578125" style="1" bestFit="1" customWidth="1"/>
    <col min="6719" max="6727" width="21.28515625" style="1" bestFit="1" customWidth="1"/>
    <col min="6728" max="6736" width="22.42578125" style="1" bestFit="1" customWidth="1"/>
    <col min="6737" max="6745" width="20.28515625" style="1" bestFit="1" customWidth="1"/>
    <col min="6746" max="6754" width="21.42578125" style="1" bestFit="1" customWidth="1"/>
    <col min="6755" max="6912" width="11.5703125" style="1"/>
    <col min="6913" max="6913" width="42.42578125" style="1" customWidth="1"/>
    <col min="6914" max="6914" width="13" style="1" customWidth="1"/>
    <col min="6915" max="6915" width="14.28515625" style="1" customWidth="1"/>
    <col min="6916" max="6916" width="12.42578125" style="1" customWidth="1"/>
    <col min="6917" max="6917" width="17" style="1" customWidth="1"/>
    <col min="6918" max="6918" width="18.5703125" style="1" customWidth="1"/>
    <col min="6919" max="6919" width="15.85546875" style="1" customWidth="1"/>
    <col min="6920" max="6920" width="21.140625" style="1" bestFit="1" customWidth="1"/>
    <col min="6921" max="6921" width="5.42578125" style="1" customWidth="1"/>
    <col min="6922" max="6929" width="20.85546875" style="1" bestFit="1" customWidth="1"/>
    <col min="6930" max="6938" width="22.140625" style="1" bestFit="1" customWidth="1"/>
    <col min="6939" max="6947" width="21" style="1" bestFit="1" customWidth="1"/>
    <col min="6948" max="6954" width="22.28515625" style="1" bestFit="1" customWidth="1"/>
    <col min="6955" max="6956" width="21" style="1" bestFit="1" customWidth="1"/>
    <col min="6957" max="6965" width="21.28515625" style="1" bestFit="1" customWidth="1"/>
    <col min="6966" max="6974" width="22.42578125" style="1" bestFit="1" customWidth="1"/>
    <col min="6975" max="6983" width="21.28515625" style="1" bestFit="1" customWidth="1"/>
    <col min="6984" max="6992" width="22.42578125" style="1" bestFit="1" customWidth="1"/>
    <col min="6993" max="7001" width="20.28515625" style="1" bestFit="1" customWidth="1"/>
    <col min="7002" max="7010" width="21.42578125" style="1" bestFit="1" customWidth="1"/>
    <col min="7011" max="7168" width="11.5703125" style="1"/>
    <col min="7169" max="7169" width="42.42578125" style="1" customWidth="1"/>
    <col min="7170" max="7170" width="13" style="1" customWidth="1"/>
    <col min="7171" max="7171" width="14.28515625" style="1" customWidth="1"/>
    <col min="7172" max="7172" width="12.42578125" style="1" customWidth="1"/>
    <col min="7173" max="7173" width="17" style="1" customWidth="1"/>
    <col min="7174" max="7174" width="18.5703125" style="1" customWidth="1"/>
    <col min="7175" max="7175" width="15.85546875" style="1" customWidth="1"/>
    <col min="7176" max="7176" width="21.140625" style="1" bestFit="1" customWidth="1"/>
    <col min="7177" max="7177" width="5.42578125" style="1" customWidth="1"/>
    <col min="7178" max="7185" width="20.85546875" style="1" bestFit="1" customWidth="1"/>
    <col min="7186" max="7194" width="22.140625" style="1" bestFit="1" customWidth="1"/>
    <col min="7195" max="7203" width="21" style="1" bestFit="1" customWidth="1"/>
    <col min="7204" max="7210" width="22.28515625" style="1" bestFit="1" customWidth="1"/>
    <col min="7211" max="7212" width="21" style="1" bestFit="1" customWidth="1"/>
    <col min="7213" max="7221" width="21.28515625" style="1" bestFit="1" customWidth="1"/>
    <col min="7222" max="7230" width="22.42578125" style="1" bestFit="1" customWidth="1"/>
    <col min="7231" max="7239" width="21.28515625" style="1" bestFit="1" customWidth="1"/>
    <col min="7240" max="7248" width="22.42578125" style="1" bestFit="1" customWidth="1"/>
    <col min="7249" max="7257" width="20.28515625" style="1" bestFit="1" customWidth="1"/>
    <col min="7258" max="7266" width="21.42578125" style="1" bestFit="1" customWidth="1"/>
    <col min="7267" max="7424" width="11.5703125" style="1"/>
    <col min="7425" max="7425" width="42.42578125" style="1" customWidth="1"/>
    <col min="7426" max="7426" width="13" style="1" customWidth="1"/>
    <col min="7427" max="7427" width="14.28515625" style="1" customWidth="1"/>
    <col min="7428" max="7428" width="12.42578125" style="1" customWidth="1"/>
    <col min="7429" max="7429" width="17" style="1" customWidth="1"/>
    <col min="7430" max="7430" width="18.5703125" style="1" customWidth="1"/>
    <col min="7431" max="7431" width="15.85546875" style="1" customWidth="1"/>
    <col min="7432" max="7432" width="21.140625" style="1" bestFit="1" customWidth="1"/>
    <col min="7433" max="7433" width="5.42578125" style="1" customWidth="1"/>
    <col min="7434" max="7441" width="20.85546875" style="1" bestFit="1" customWidth="1"/>
    <col min="7442" max="7450" width="22.140625" style="1" bestFit="1" customWidth="1"/>
    <col min="7451" max="7459" width="21" style="1" bestFit="1" customWidth="1"/>
    <col min="7460" max="7466" width="22.28515625" style="1" bestFit="1" customWidth="1"/>
    <col min="7467" max="7468" width="21" style="1" bestFit="1" customWidth="1"/>
    <col min="7469" max="7477" width="21.28515625" style="1" bestFit="1" customWidth="1"/>
    <col min="7478" max="7486" width="22.42578125" style="1" bestFit="1" customWidth="1"/>
    <col min="7487" max="7495" width="21.28515625" style="1" bestFit="1" customWidth="1"/>
    <col min="7496" max="7504" width="22.42578125" style="1" bestFit="1" customWidth="1"/>
    <col min="7505" max="7513" width="20.28515625" style="1" bestFit="1" customWidth="1"/>
    <col min="7514" max="7522" width="21.42578125" style="1" bestFit="1" customWidth="1"/>
    <col min="7523" max="7680" width="11.5703125" style="1"/>
    <col min="7681" max="7681" width="42.42578125" style="1" customWidth="1"/>
    <col min="7682" max="7682" width="13" style="1" customWidth="1"/>
    <col min="7683" max="7683" width="14.28515625" style="1" customWidth="1"/>
    <col min="7684" max="7684" width="12.42578125" style="1" customWidth="1"/>
    <col min="7685" max="7685" width="17" style="1" customWidth="1"/>
    <col min="7686" max="7686" width="18.5703125" style="1" customWidth="1"/>
    <col min="7687" max="7687" width="15.85546875" style="1" customWidth="1"/>
    <col min="7688" max="7688" width="21.140625" style="1" bestFit="1" customWidth="1"/>
    <col min="7689" max="7689" width="5.42578125" style="1" customWidth="1"/>
    <col min="7690" max="7697" width="20.85546875" style="1" bestFit="1" customWidth="1"/>
    <col min="7698" max="7706" width="22.140625" style="1" bestFit="1" customWidth="1"/>
    <col min="7707" max="7715" width="21" style="1" bestFit="1" customWidth="1"/>
    <col min="7716" max="7722" width="22.28515625" style="1" bestFit="1" customWidth="1"/>
    <col min="7723" max="7724" width="21" style="1" bestFit="1" customWidth="1"/>
    <col min="7725" max="7733" width="21.28515625" style="1" bestFit="1" customWidth="1"/>
    <col min="7734" max="7742" width="22.42578125" style="1" bestFit="1" customWidth="1"/>
    <col min="7743" max="7751" width="21.28515625" style="1" bestFit="1" customWidth="1"/>
    <col min="7752" max="7760" width="22.42578125" style="1" bestFit="1" customWidth="1"/>
    <col min="7761" max="7769" width="20.28515625" style="1" bestFit="1" customWidth="1"/>
    <col min="7770" max="7778" width="21.42578125" style="1" bestFit="1" customWidth="1"/>
    <col min="7779" max="7936" width="11.5703125" style="1"/>
    <col min="7937" max="7937" width="42.42578125" style="1" customWidth="1"/>
    <col min="7938" max="7938" width="13" style="1" customWidth="1"/>
    <col min="7939" max="7939" width="14.28515625" style="1" customWidth="1"/>
    <col min="7940" max="7940" width="12.42578125" style="1" customWidth="1"/>
    <col min="7941" max="7941" width="17" style="1" customWidth="1"/>
    <col min="7942" max="7942" width="18.5703125" style="1" customWidth="1"/>
    <col min="7943" max="7943" width="15.85546875" style="1" customWidth="1"/>
    <col min="7944" max="7944" width="21.140625" style="1" bestFit="1" customWidth="1"/>
    <col min="7945" max="7945" width="5.42578125" style="1" customWidth="1"/>
    <col min="7946" max="7953" width="20.85546875" style="1" bestFit="1" customWidth="1"/>
    <col min="7954" max="7962" width="22.140625" style="1" bestFit="1" customWidth="1"/>
    <col min="7963" max="7971" width="21" style="1" bestFit="1" customWidth="1"/>
    <col min="7972" max="7978" width="22.28515625" style="1" bestFit="1" customWidth="1"/>
    <col min="7979" max="7980" width="21" style="1" bestFit="1" customWidth="1"/>
    <col min="7981" max="7989" width="21.28515625" style="1" bestFit="1" customWidth="1"/>
    <col min="7990" max="7998" width="22.42578125" style="1" bestFit="1" customWidth="1"/>
    <col min="7999" max="8007" width="21.28515625" style="1" bestFit="1" customWidth="1"/>
    <col min="8008" max="8016" width="22.42578125" style="1" bestFit="1" customWidth="1"/>
    <col min="8017" max="8025" width="20.28515625" style="1" bestFit="1" customWidth="1"/>
    <col min="8026" max="8034" width="21.42578125" style="1" bestFit="1" customWidth="1"/>
    <col min="8035" max="8192" width="11.5703125" style="1"/>
    <col min="8193" max="8193" width="42.42578125" style="1" customWidth="1"/>
    <col min="8194" max="8194" width="13" style="1" customWidth="1"/>
    <col min="8195" max="8195" width="14.28515625" style="1" customWidth="1"/>
    <col min="8196" max="8196" width="12.42578125" style="1" customWidth="1"/>
    <col min="8197" max="8197" width="17" style="1" customWidth="1"/>
    <col min="8198" max="8198" width="18.5703125" style="1" customWidth="1"/>
    <col min="8199" max="8199" width="15.85546875" style="1" customWidth="1"/>
    <col min="8200" max="8200" width="21.140625" style="1" bestFit="1" customWidth="1"/>
    <col min="8201" max="8201" width="5.42578125" style="1" customWidth="1"/>
    <col min="8202" max="8209" width="20.85546875" style="1" bestFit="1" customWidth="1"/>
    <col min="8210" max="8218" width="22.140625" style="1" bestFit="1" customWidth="1"/>
    <col min="8219" max="8227" width="21" style="1" bestFit="1" customWidth="1"/>
    <col min="8228" max="8234" width="22.28515625" style="1" bestFit="1" customWidth="1"/>
    <col min="8235" max="8236" width="21" style="1" bestFit="1" customWidth="1"/>
    <col min="8237" max="8245" width="21.28515625" style="1" bestFit="1" customWidth="1"/>
    <col min="8246" max="8254" width="22.42578125" style="1" bestFit="1" customWidth="1"/>
    <col min="8255" max="8263" width="21.28515625" style="1" bestFit="1" customWidth="1"/>
    <col min="8264" max="8272" width="22.42578125" style="1" bestFit="1" customWidth="1"/>
    <col min="8273" max="8281" width="20.28515625" style="1" bestFit="1" customWidth="1"/>
    <col min="8282" max="8290" width="21.42578125" style="1" bestFit="1" customWidth="1"/>
    <col min="8291" max="8448" width="11.5703125" style="1"/>
    <col min="8449" max="8449" width="42.42578125" style="1" customWidth="1"/>
    <col min="8450" max="8450" width="13" style="1" customWidth="1"/>
    <col min="8451" max="8451" width="14.28515625" style="1" customWidth="1"/>
    <col min="8452" max="8452" width="12.42578125" style="1" customWidth="1"/>
    <col min="8453" max="8453" width="17" style="1" customWidth="1"/>
    <col min="8454" max="8454" width="18.5703125" style="1" customWidth="1"/>
    <col min="8455" max="8455" width="15.85546875" style="1" customWidth="1"/>
    <col min="8456" max="8456" width="21.140625" style="1" bestFit="1" customWidth="1"/>
    <col min="8457" max="8457" width="5.42578125" style="1" customWidth="1"/>
    <col min="8458" max="8465" width="20.85546875" style="1" bestFit="1" customWidth="1"/>
    <col min="8466" max="8474" width="22.140625" style="1" bestFit="1" customWidth="1"/>
    <col min="8475" max="8483" width="21" style="1" bestFit="1" customWidth="1"/>
    <col min="8484" max="8490" width="22.28515625" style="1" bestFit="1" customWidth="1"/>
    <col min="8491" max="8492" width="21" style="1" bestFit="1" customWidth="1"/>
    <col min="8493" max="8501" width="21.28515625" style="1" bestFit="1" customWidth="1"/>
    <col min="8502" max="8510" width="22.42578125" style="1" bestFit="1" customWidth="1"/>
    <col min="8511" max="8519" width="21.28515625" style="1" bestFit="1" customWidth="1"/>
    <col min="8520" max="8528" width="22.42578125" style="1" bestFit="1" customWidth="1"/>
    <col min="8529" max="8537" width="20.28515625" style="1" bestFit="1" customWidth="1"/>
    <col min="8538" max="8546" width="21.42578125" style="1" bestFit="1" customWidth="1"/>
    <col min="8547" max="8704" width="11.5703125" style="1"/>
    <col min="8705" max="8705" width="42.42578125" style="1" customWidth="1"/>
    <col min="8706" max="8706" width="13" style="1" customWidth="1"/>
    <col min="8707" max="8707" width="14.28515625" style="1" customWidth="1"/>
    <col min="8708" max="8708" width="12.42578125" style="1" customWidth="1"/>
    <col min="8709" max="8709" width="17" style="1" customWidth="1"/>
    <col min="8710" max="8710" width="18.5703125" style="1" customWidth="1"/>
    <col min="8711" max="8711" width="15.85546875" style="1" customWidth="1"/>
    <col min="8712" max="8712" width="21.140625" style="1" bestFit="1" customWidth="1"/>
    <col min="8713" max="8713" width="5.42578125" style="1" customWidth="1"/>
    <col min="8714" max="8721" width="20.85546875" style="1" bestFit="1" customWidth="1"/>
    <col min="8722" max="8730" width="22.140625" style="1" bestFit="1" customWidth="1"/>
    <col min="8731" max="8739" width="21" style="1" bestFit="1" customWidth="1"/>
    <col min="8740" max="8746" width="22.28515625" style="1" bestFit="1" customWidth="1"/>
    <col min="8747" max="8748" width="21" style="1" bestFit="1" customWidth="1"/>
    <col min="8749" max="8757" width="21.28515625" style="1" bestFit="1" customWidth="1"/>
    <col min="8758" max="8766" width="22.42578125" style="1" bestFit="1" customWidth="1"/>
    <col min="8767" max="8775" width="21.28515625" style="1" bestFit="1" customWidth="1"/>
    <col min="8776" max="8784" width="22.42578125" style="1" bestFit="1" customWidth="1"/>
    <col min="8785" max="8793" width="20.28515625" style="1" bestFit="1" customWidth="1"/>
    <col min="8794" max="8802" width="21.42578125" style="1" bestFit="1" customWidth="1"/>
    <col min="8803" max="8960" width="11.5703125" style="1"/>
    <col min="8961" max="8961" width="42.42578125" style="1" customWidth="1"/>
    <col min="8962" max="8962" width="13" style="1" customWidth="1"/>
    <col min="8963" max="8963" width="14.28515625" style="1" customWidth="1"/>
    <col min="8964" max="8964" width="12.42578125" style="1" customWidth="1"/>
    <col min="8965" max="8965" width="17" style="1" customWidth="1"/>
    <col min="8966" max="8966" width="18.5703125" style="1" customWidth="1"/>
    <col min="8967" max="8967" width="15.85546875" style="1" customWidth="1"/>
    <col min="8968" max="8968" width="21.140625" style="1" bestFit="1" customWidth="1"/>
    <col min="8969" max="8969" width="5.42578125" style="1" customWidth="1"/>
    <col min="8970" max="8977" width="20.85546875" style="1" bestFit="1" customWidth="1"/>
    <col min="8978" max="8986" width="22.140625" style="1" bestFit="1" customWidth="1"/>
    <col min="8987" max="8995" width="21" style="1" bestFit="1" customWidth="1"/>
    <col min="8996" max="9002" width="22.28515625" style="1" bestFit="1" customWidth="1"/>
    <col min="9003" max="9004" width="21" style="1" bestFit="1" customWidth="1"/>
    <col min="9005" max="9013" width="21.28515625" style="1" bestFit="1" customWidth="1"/>
    <col min="9014" max="9022" width="22.42578125" style="1" bestFit="1" customWidth="1"/>
    <col min="9023" max="9031" width="21.28515625" style="1" bestFit="1" customWidth="1"/>
    <col min="9032" max="9040" width="22.42578125" style="1" bestFit="1" customWidth="1"/>
    <col min="9041" max="9049" width="20.28515625" style="1" bestFit="1" customWidth="1"/>
    <col min="9050" max="9058" width="21.42578125" style="1" bestFit="1" customWidth="1"/>
    <col min="9059" max="9216" width="11.5703125" style="1"/>
    <col min="9217" max="9217" width="42.42578125" style="1" customWidth="1"/>
    <col min="9218" max="9218" width="13" style="1" customWidth="1"/>
    <col min="9219" max="9219" width="14.28515625" style="1" customWidth="1"/>
    <col min="9220" max="9220" width="12.42578125" style="1" customWidth="1"/>
    <col min="9221" max="9221" width="17" style="1" customWidth="1"/>
    <col min="9222" max="9222" width="18.5703125" style="1" customWidth="1"/>
    <col min="9223" max="9223" width="15.85546875" style="1" customWidth="1"/>
    <col min="9224" max="9224" width="21.140625" style="1" bestFit="1" customWidth="1"/>
    <col min="9225" max="9225" width="5.42578125" style="1" customWidth="1"/>
    <col min="9226" max="9233" width="20.85546875" style="1" bestFit="1" customWidth="1"/>
    <col min="9234" max="9242" width="22.140625" style="1" bestFit="1" customWidth="1"/>
    <col min="9243" max="9251" width="21" style="1" bestFit="1" customWidth="1"/>
    <col min="9252" max="9258" width="22.28515625" style="1" bestFit="1" customWidth="1"/>
    <col min="9259" max="9260" width="21" style="1" bestFit="1" customWidth="1"/>
    <col min="9261" max="9269" width="21.28515625" style="1" bestFit="1" customWidth="1"/>
    <col min="9270" max="9278" width="22.42578125" style="1" bestFit="1" customWidth="1"/>
    <col min="9279" max="9287" width="21.28515625" style="1" bestFit="1" customWidth="1"/>
    <col min="9288" max="9296" width="22.42578125" style="1" bestFit="1" customWidth="1"/>
    <col min="9297" max="9305" width="20.28515625" style="1" bestFit="1" customWidth="1"/>
    <col min="9306" max="9314" width="21.42578125" style="1" bestFit="1" customWidth="1"/>
    <col min="9315" max="9472" width="11.5703125" style="1"/>
    <col min="9473" max="9473" width="42.42578125" style="1" customWidth="1"/>
    <col min="9474" max="9474" width="13" style="1" customWidth="1"/>
    <col min="9475" max="9475" width="14.28515625" style="1" customWidth="1"/>
    <col min="9476" max="9476" width="12.42578125" style="1" customWidth="1"/>
    <col min="9477" max="9477" width="17" style="1" customWidth="1"/>
    <col min="9478" max="9478" width="18.5703125" style="1" customWidth="1"/>
    <col min="9479" max="9479" width="15.85546875" style="1" customWidth="1"/>
    <col min="9480" max="9480" width="21.140625" style="1" bestFit="1" customWidth="1"/>
    <col min="9481" max="9481" width="5.42578125" style="1" customWidth="1"/>
    <col min="9482" max="9489" width="20.85546875" style="1" bestFit="1" customWidth="1"/>
    <col min="9490" max="9498" width="22.140625" style="1" bestFit="1" customWidth="1"/>
    <col min="9499" max="9507" width="21" style="1" bestFit="1" customWidth="1"/>
    <col min="9508" max="9514" width="22.28515625" style="1" bestFit="1" customWidth="1"/>
    <col min="9515" max="9516" width="21" style="1" bestFit="1" customWidth="1"/>
    <col min="9517" max="9525" width="21.28515625" style="1" bestFit="1" customWidth="1"/>
    <col min="9526" max="9534" width="22.42578125" style="1" bestFit="1" customWidth="1"/>
    <col min="9535" max="9543" width="21.28515625" style="1" bestFit="1" customWidth="1"/>
    <col min="9544" max="9552" width="22.42578125" style="1" bestFit="1" customWidth="1"/>
    <col min="9553" max="9561" width="20.28515625" style="1" bestFit="1" customWidth="1"/>
    <col min="9562" max="9570" width="21.42578125" style="1" bestFit="1" customWidth="1"/>
    <col min="9571" max="9728" width="11.5703125" style="1"/>
    <col min="9729" max="9729" width="42.42578125" style="1" customWidth="1"/>
    <col min="9730" max="9730" width="13" style="1" customWidth="1"/>
    <col min="9731" max="9731" width="14.28515625" style="1" customWidth="1"/>
    <col min="9732" max="9732" width="12.42578125" style="1" customWidth="1"/>
    <col min="9733" max="9733" width="17" style="1" customWidth="1"/>
    <col min="9734" max="9734" width="18.5703125" style="1" customWidth="1"/>
    <col min="9735" max="9735" width="15.85546875" style="1" customWidth="1"/>
    <col min="9736" max="9736" width="21.140625" style="1" bestFit="1" customWidth="1"/>
    <col min="9737" max="9737" width="5.42578125" style="1" customWidth="1"/>
    <col min="9738" max="9745" width="20.85546875" style="1" bestFit="1" customWidth="1"/>
    <col min="9746" max="9754" width="22.140625" style="1" bestFit="1" customWidth="1"/>
    <col min="9755" max="9763" width="21" style="1" bestFit="1" customWidth="1"/>
    <col min="9764" max="9770" width="22.28515625" style="1" bestFit="1" customWidth="1"/>
    <col min="9771" max="9772" width="21" style="1" bestFit="1" customWidth="1"/>
    <col min="9773" max="9781" width="21.28515625" style="1" bestFit="1" customWidth="1"/>
    <col min="9782" max="9790" width="22.42578125" style="1" bestFit="1" customWidth="1"/>
    <col min="9791" max="9799" width="21.28515625" style="1" bestFit="1" customWidth="1"/>
    <col min="9800" max="9808" width="22.42578125" style="1" bestFit="1" customWidth="1"/>
    <col min="9809" max="9817" width="20.28515625" style="1" bestFit="1" customWidth="1"/>
    <col min="9818" max="9826" width="21.42578125" style="1" bestFit="1" customWidth="1"/>
    <col min="9827" max="9984" width="11.5703125" style="1"/>
    <col min="9985" max="9985" width="42.42578125" style="1" customWidth="1"/>
    <col min="9986" max="9986" width="13" style="1" customWidth="1"/>
    <col min="9987" max="9987" width="14.28515625" style="1" customWidth="1"/>
    <col min="9988" max="9988" width="12.42578125" style="1" customWidth="1"/>
    <col min="9989" max="9989" width="17" style="1" customWidth="1"/>
    <col min="9990" max="9990" width="18.5703125" style="1" customWidth="1"/>
    <col min="9991" max="9991" width="15.85546875" style="1" customWidth="1"/>
    <col min="9992" max="9992" width="21.140625" style="1" bestFit="1" customWidth="1"/>
    <col min="9993" max="9993" width="5.42578125" style="1" customWidth="1"/>
    <col min="9994" max="10001" width="20.85546875" style="1" bestFit="1" customWidth="1"/>
    <col min="10002" max="10010" width="22.140625" style="1" bestFit="1" customWidth="1"/>
    <col min="10011" max="10019" width="21" style="1" bestFit="1" customWidth="1"/>
    <col min="10020" max="10026" width="22.28515625" style="1" bestFit="1" customWidth="1"/>
    <col min="10027" max="10028" width="21" style="1" bestFit="1" customWidth="1"/>
    <col min="10029" max="10037" width="21.28515625" style="1" bestFit="1" customWidth="1"/>
    <col min="10038" max="10046" width="22.42578125" style="1" bestFit="1" customWidth="1"/>
    <col min="10047" max="10055" width="21.28515625" style="1" bestFit="1" customWidth="1"/>
    <col min="10056" max="10064" width="22.42578125" style="1" bestFit="1" customWidth="1"/>
    <col min="10065" max="10073" width="20.28515625" style="1" bestFit="1" customWidth="1"/>
    <col min="10074" max="10082" width="21.42578125" style="1" bestFit="1" customWidth="1"/>
    <col min="10083" max="10240" width="11.5703125" style="1"/>
    <col min="10241" max="10241" width="42.42578125" style="1" customWidth="1"/>
    <col min="10242" max="10242" width="13" style="1" customWidth="1"/>
    <col min="10243" max="10243" width="14.28515625" style="1" customWidth="1"/>
    <col min="10244" max="10244" width="12.42578125" style="1" customWidth="1"/>
    <col min="10245" max="10245" width="17" style="1" customWidth="1"/>
    <col min="10246" max="10246" width="18.5703125" style="1" customWidth="1"/>
    <col min="10247" max="10247" width="15.85546875" style="1" customWidth="1"/>
    <col min="10248" max="10248" width="21.140625" style="1" bestFit="1" customWidth="1"/>
    <col min="10249" max="10249" width="5.42578125" style="1" customWidth="1"/>
    <col min="10250" max="10257" width="20.85546875" style="1" bestFit="1" customWidth="1"/>
    <col min="10258" max="10266" width="22.140625" style="1" bestFit="1" customWidth="1"/>
    <col min="10267" max="10275" width="21" style="1" bestFit="1" customWidth="1"/>
    <col min="10276" max="10282" width="22.28515625" style="1" bestFit="1" customWidth="1"/>
    <col min="10283" max="10284" width="21" style="1" bestFit="1" customWidth="1"/>
    <col min="10285" max="10293" width="21.28515625" style="1" bestFit="1" customWidth="1"/>
    <col min="10294" max="10302" width="22.42578125" style="1" bestFit="1" customWidth="1"/>
    <col min="10303" max="10311" width="21.28515625" style="1" bestFit="1" customWidth="1"/>
    <col min="10312" max="10320" width="22.42578125" style="1" bestFit="1" customWidth="1"/>
    <col min="10321" max="10329" width="20.28515625" style="1" bestFit="1" customWidth="1"/>
    <col min="10330" max="10338" width="21.42578125" style="1" bestFit="1" customWidth="1"/>
    <col min="10339" max="10496" width="11.5703125" style="1"/>
    <col min="10497" max="10497" width="42.42578125" style="1" customWidth="1"/>
    <col min="10498" max="10498" width="13" style="1" customWidth="1"/>
    <col min="10499" max="10499" width="14.28515625" style="1" customWidth="1"/>
    <col min="10500" max="10500" width="12.42578125" style="1" customWidth="1"/>
    <col min="10501" max="10501" width="17" style="1" customWidth="1"/>
    <col min="10502" max="10502" width="18.5703125" style="1" customWidth="1"/>
    <col min="10503" max="10503" width="15.85546875" style="1" customWidth="1"/>
    <col min="10504" max="10504" width="21.140625" style="1" bestFit="1" customWidth="1"/>
    <col min="10505" max="10505" width="5.42578125" style="1" customWidth="1"/>
    <col min="10506" max="10513" width="20.85546875" style="1" bestFit="1" customWidth="1"/>
    <col min="10514" max="10522" width="22.140625" style="1" bestFit="1" customWidth="1"/>
    <col min="10523" max="10531" width="21" style="1" bestFit="1" customWidth="1"/>
    <col min="10532" max="10538" width="22.28515625" style="1" bestFit="1" customWidth="1"/>
    <col min="10539" max="10540" width="21" style="1" bestFit="1" customWidth="1"/>
    <col min="10541" max="10549" width="21.28515625" style="1" bestFit="1" customWidth="1"/>
    <col min="10550" max="10558" width="22.42578125" style="1" bestFit="1" customWidth="1"/>
    <col min="10559" max="10567" width="21.28515625" style="1" bestFit="1" customWidth="1"/>
    <col min="10568" max="10576" width="22.42578125" style="1" bestFit="1" customWidth="1"/>
    <col min="10577" max="10585" width="20.28515625" style="1" bestFit="1" customWidth="1"/>
    <col min="10586" max="10594" width="21.42578125" style="1" bestFit="1" customWidth="1"/>
    <col min="10595" max="10752" width="11.5703125" style="1"/>
    <col min="10753" max="10753" width="42.42578125" style="1" customWidth="1"/>
    <col min="10754" max="10754" width="13" style="1" customWidth="1"/>
    <col min="10755" max="10755" width="14.28515625" style="1" customWidth="1"/>
    <col min="10756" max="10756" width="12.42578125" style="1" customWidth="1"/>
    <col min="10757" max="10757" width="17" style="1" customWidth="1"/>
    <col min="10758" max="10758" width="18.5703125" style="1" customWidth="1"/>
    <col min="10759" max="10759" width="15.85546875" style="1" customWidth="1"/>
    <col min="10760" max="10760" width="21.140625" style="1" bestFit="1" customWidth="1"/>
    <col min="10761" max="10761" width="5.42578125" style="1" customWidth="1"/>
    <col min="10762" max="10769" width="20.85546875" style="1" bestFit="1" customWidth="1"/>
    <col min="10770" max="10778" width="22.140625" style="1" bestFit="1" customWidth="1"/>
    <col min="10779" max="10787" width="21" style="1" bestFit="1" customWidth="1"/>
    <col min="10788" max="10794" width="22.28515625" style="1" bestFit="1" customWidth="1"/>
    <col min="10795" max="10796" width="21" style="1" bestFit="1" customWidth="1"/>
    <col min="10797" max="10805" width="21.28515625" style="1" bestFit="1" customWidth="1"/>
    <col min="10806" max="10814" width="22.42578125" style="1" bestFit="1" customWidth="1"/>
    <col min="10815" max="10823" width="21.28515625" style="1" bestFit="1" customWidth="1"/>
    <col min="10824" max="10832" width="22.42578125" style="1" bestFit="1" customWidth="1"/>
    <col min="10833" max="10841" width="20.28515625" style="1" bestFit="1" customWidth="1"/>
    <col min="10842" max="10850" width="21.42578125" style="1" bestFit="1" customWidth="1"/>
    <col min="10851" max="11008" width="11.5703125" style="1"/>
    <col min="11009" max="11009" width="42.42578125" style="1" customWidth="1"/>
    <col min="11010" max="11010" width="13" style="1" customWidth="1"/>
    <col min="11011" max="11011" width="14.28515625" style="1" customWidth="1"/>
    <col min="11012" max="11012" width="12.42578125" style="1" customWidth="1"/>
    <col min="11013" max="11013" width="17" style="1" customWidth="1"/>
    <col min="11014" max="11014" width="18.5703125" style="1" customWidth="1"/>
    <col min="11015" max="11015" width="15.85546875" style="1" customWidth="1"/>
    <col min="11016" max="11016" width="21.140625" style="1" bestFit="1" customWidth="1"/>
    <col min="11017" max="11017" width="5.42578125" style="1" customWidth="1"/>
    <col min="11018" max="11025" width="20.85546875" style="1" bestFit="1" customWidth="1"/>
    <col min="11026" max="11034" width="22.140625" style="1" bestFit="1" customWidth="1"/>
    <col min="11035" max="11043" width="21" style="1" bestFit="1" customWidth="1"/>
    <col min="11044" max="11050" width="22.28515625" style="1" bestFit="1" customWidth="1"/>
    <col min="11051" max="11052" width="21" style="1" bestFit="1" customWidth="1"/>
    <col min="11053" max="11061" width="21.28515625" style="1" bestFit="1" customWidth="1"/>
    <col min="11062" max="11070" width="22.42578125" style="1" bestFit="1" customWidth="1"/>
    <col min="11071" max="11079" width="21.28515625" style="1" bestFit="1" customWidth="1"/>
    <col min="11080" max="11088" width="22.42578125" style="1" bestFit="1" customWidth="1"/>
    <col min="11089" max="11097" width="20.28515625" style="1" bestFit="1" customWidth="1"/>
    <col min="11098" max="11106" width="21.42578125" style="1" bestFit="1" customWidth="1"/>
    <col min="11107" max="11264" width="11.5703125" style="1"/>
    <col min="11265" max="11265" width="42.42578125" style="1" customWidth="1"/>
    <col min="11266" max="11266" width="13" style="1" customWidth="1"/>
    <col min="11267" max="11267" width="14.28515625" style="1" customWidth="1"/>
    <col min="11268" max="11268" width="12.42578125" style="1" customWidth="1"/>
    <col min="11269" max="11269" width="17" style="1" customWidth="1"/>
    <col min="11270" max="11270" width="18.5703125" style="1" customWidth="1"/>
    <col min="11271" max="11271" width="15.85546875" style="1" customWidth="1"/>
    <col min="11272" max="11272" width="21.140625" style="1" bestFit="1" customWidth="1"/>
    <col min="11273" max="11273" width="5.42578125" style="1" customWidth="1"/>
    <col min="11274" max="11281" width="20.85546875" style="1" bestFit="1" customWidth="1"/>
    <col min="11282" max="11290" width="22.140625" style="1" bestFit="1" customWidth="1"/>
    <col min="11291" max="11299" width="21" style="1" bestFit="1" customWidth="1"/>
    <col min="11300" max="11306" width="22.28515625" style="1" bestFit="1" customWidth="1"/>
    <col min="11307" max="11308" width="21" style="1" bestFit="1" customWidth="1"/>
    <col min="11309" max="11317" width="21.28515625" style="1" bestFit="1" customWidth="1"/>
    <col min="11318" max="11326" width="22.42578125" style="1" bestFit="1" customWidth="1"/>
    <col min="11327" max="11335" width="21.28515625" style="1" bestFit="1" customWidth="1"/>
    <col min="11336" max="11344" width="22.42578125" style="1" bestFit="1" customWidth="1"/>
    <col min="11345" max="11353" width="20.28515625" style="1" bestFit="1" customWidth="1"/>
    <col min="11354" max="11362" width="21.42578125" style="1" bestFit="1" customWidth="1"/>
    <col min="11363" max="11520" width="11.5703125" style="1"/>
    <col min="11521" max="11521" width="42.42578125" style="1" customWidth="1"/>
    <col min="11522" max="11522" width="13" style="1" customWidth="1"/>
    <col min="11523" max="11523" width="14.28515625" style="1" customWidth="1"/>
    <col min="11524" max="11524" width="12.42578125" style="1" customWidth="1"/>
    <col min="11525" max="11525" width="17" style="1" customWidth="1"/>
    <col min="11526" max="11526" width="18.5703125" style="1" customWidth="1"/>
    <col min="11527" max="11527" width="15.85546875" style="1" customWidth="1"/>
    <col min="11528" max="11528" width="21.140625" style="1" bestFit="1" customWidth="1"/>
    <col min="11529" max="11529" width="5.42578125" style="1" customWidth="1"/>
    <col min="11530" max="11537" width="20.85546875" style="1" bestFit="1" customWidth="1"/>
    <col min="11538" max="11546" width="22.140625" style="1" bestFit="1" customWidth="1"/>
    <col min="11547" max="11555" width="21" style="1" bestFit="1" customWidth="1"/>
    <col min="11556" max="11562" width="22.28515625" style="1" bestFit="1" customWidth="1"/>
    <col min="11563" max="11564" width="21" style="1" bestFit="1" customWidth="1"/>
    <col min="11565" max="11573" width="21.28515625" style="1" bestFit="1" customWidth="1"/>
    <col min="11574" max="11582" width="22.42578125" style="1" bestFit="1" customWidth="1"/>
    <col min="11583" max="11591" width="21.28515625" style="1" bestFit="1" customWidth="1"/>
    <col min="11592" max="11600" width="22.42578125" style="1" bestFit="1" customWidth="1"/>
    <col min="11601" max="11609" width="20.28515625" style="1" bestFit="1" customWidth="1"/>
    <col min="11610" max="11618" width="21.42578125" style="1" bestFit="1" customWidth="1"/>
    <col min="11619" max="11776" width="11.5703125" style="1"/>
    <col min="11777" max="11777" width="42.42578125" style="1" customWidth="1"/>
    <col min="11778" max="11778" width="13" style="1" customWidth="1"/>
    <col min="11779" max="11779" width="14.28515625" style="1" customWidth="1"/>
    <col min="11780" max="11780" width="12.42578125" style="1" customWidth="1"/>
    <col min="11781" max="11781" width="17" style="1" customWidth="1"/>
    <col min="11782" max="11782" width="18.5703125" style="1" customWidth="1"/>
    <col min="11783" max="11783" width="15.85546875" style="1" customWidth="1"/>
    <col min="11784" max="11784" width="21.140625" style="1" bestFit="1" customWidth="1"/>
    <col min="11785" max="11785" width="5.42578125" style="1" customWidth="1"/>
    <col min="11786" max="11793" width="20.85546875" style="1" bestFit="1" customWidth="1"/>
    <col min="11794" max="11802" width="22.140625" style="1" bestFit="1" customWidth="1"/>
    <col min="11803" max="11811" width="21" style="1" bestFit="1" customWidth="1"/>
    <col min="11812" max="11818" width="22.28515625" style="1" bestFit="1" customWidth="1"/>
    <col min="11819" max="11820" width="21" style="1" bestFit="1" customWidth="1"/>
    <col min="11821" max="11829" width="21.28515625" style="1" bestFit="1" customWidth="1"/>
    <col min="11830" max="11838" width="22.42578125" style="1" bestFit="1" customWidth="1"/>
    <col min="11839" max="11847" width="21.28515625" style="1" bestFit="1" customWidth="1"/>
    <col min="11848" max="11856" width="22.42578125" style="1" bestFit="1" customWidth="1"/>
    <col min="11857" max="11865" width="20.28515625" style="1" bestFit="1" customWidth="1"/>
    <col min="11866" max="11874" width="21.42578125" style="1" bestFit="1" customWidth="1"/>
    <col min="11875" max="12032" width="11.5703125" style="1"/>
    <col min="12033" max="12033" width="42.42578125" style="1" customWidth="1"/>
    <col min="12034" max="12034" width="13" style="1" customWidth="1"/>
    <col min="12035" max="12035" width="14.28515625" style="1" customWidth="1"/>
    <col min="12036" max="12036" width="12.42578125" style="1" customWidth="1"/>
    <col min="12037" max="12037" width="17" style="1" customWidth="1"/>
    <col min="12038" max="12038" width="18.5703125" style="1" customWidth="1"/>
    <col min="12039" max="12039" width="15.85546875" style="1" customWidth="1"/>
    <col min="12040" max="12040" width="21.140625" style="1" bestFit="1" customWidth="1"/>
    <col min="12041" max="12041" width="5.42578125" style="1" customWidth="1"/>
    <col min="12042" max="12049" width="20.85546875" style="1" bestFit="1" customWidth="1"/>
    <col min="12050" max="12058" width="22.140625" style="1" bestFit="1" customWidth="1"/>
    <col min="12059" max="12067" width="21" style="1" bestFit="1" customWidth="1"/>
    <col min="12068" max="12074" width="22.28515625" style="1" bestFit="1" customWidth="1"/>
    <col min="12075" max="12076" width="21" style="1" bestFit="1" customWidth="1"/>
    <col min="12077" max="12085" width="21.28515625" style="1" bestFit="1" customWidth="1"/>
    <col min="12086" max="12094" width="22.42578125" style="1" bestFit="1" customWidth="1"/>
    <col min="12095" max="12103" width="21.28515625" style="1" bestFit="1" customWidth="1"/>
    <col min="12104" max="12112" width="22.42578125" style="1" bestFit="1" customWidth="1"/>
    <col min="12113" max="12121" width="20.28515625" style="1" bestFit="1" customWidth="1"/>
    <col min="12122" max="12130" width="21.42578125" style="1" bestFit="1" customWidth="1"/>
    <col min="12131" max="12288" width="11.5703125" style="1"/>
    <col min="12289" max="12289" width="42.42578125" style="1" customWidth="1"/>
    <col min="12290" max="12290" width="13" style="1" customWidth="1"/>
    <col min="12291" max="12291" width="14.28515625" style="1" customWidth="1"/>
    <col min="12292" max="12292" width="12.42578125" style="1" customWidth="1"/>
    <col min="12293" max="12293" width="17" style="1" customWidth="1"/>
    <col min="12294" max="12294" width="18.5703125" style="1" customWidth="1"/>
    <col min="12295" max="12295" width="15.85546875" style="1" customWidth="1"/>
    <col min="12296" max="12296" width="21.140625" style="1" bestFit="1" customWidth="1"/>
    <col min="12297" max="12297" width="5.42578125" style="1" customWidth="1"/>
    <col min="12298" max="12305" width="20.85546875" style="1" bestFit="1" customWidth="1"/>
    <col min="12306" max="12314" width="22.140625" style="1" bestFit="1" customWidth="1"/>
    <col min="12315" max="12323" width="21" style="1" bestFit="1" customWidth="1"/>
    <col min="12324" max="12330" width="22.28515625" style="1" bestFit="1" customWidth="1"/>
    <col min="12331" max="12332" width="21" style="1" bestFit="1" customWidth="1"/>
    <col min="12333" max="12341" width="21.28515625" style="1" bestFit="1" customWidth="1"/>
    <col min="12342" max="12350" width="22.42578125" style="1" bestFit="1" customWidth="1"/>
    <col min="12351" max="12359" width="21.28515625" style="1" bestFit="1" customWidth="1"/>
    <col min="12360" max="12368" width="22.42578125" style="1" bestFit="1" customWidth="1"/>
    <col min="12369" max="12377" width="20.28515625" style="1" bestFit="1" customWidth="1"/>
    <col min="12378" max="12386" width="21.42578125" style="1" bestFit="1" customWidth="1"/>
    <col min="12387" max="12544" width="11.5703125" style="1"/>
    <col min="12545" max="12545" width="42.42578125" style="1" customWidth="1"/>
    <col min="12546" max="12546" width="13" style="1" customWidth="1"/>
    <col min="12547" max="12547" width="14.28515625" style="1" customWidth="1"/>
    <col min="12548" max="12548" width="12.42578125" style="1" customWidth="1"/>
    <col min="12549" max="12549" width="17" style="1" customWidth="1"/>
    <col min="12550" max="12550" width="18.5703125" style="1" customWidth="1"/>
    <col min="12551" max="12551" width="15.85546875" style="1" customWidth="1"/>
    <col min="12552" max="12552" width="21.140625" style="1" bestFit="1" customWidth="1"/>
    <col min="12553" max="12553" width="5.42578125" style="1" customWidth="1"/>
    <col min="12554" max="12561" width="20.85546875" style="1" bestFit="1" customWidth="1"/>
    <col min="12562" max="12570" width="22.140625" style="1" bestFit="1" customWidth="1"/>
    <col min="12571" max="12579" width="21" style="1" bestFit="1" customWidth="1"/>
    <col min="12580" max="12586" width="22.28515625" style="1" bestFit="1" customWidth="1"/>
    <col min="12587" max="12588" width="21" style="1" bestFit="1" customWidth="1"/>
    <col min="12589" max="12597" width="21.28515625" style="1" bestFit="1" customWidth="1"/>
    <col min="12598" max="12606" width="22.42578125" style="1" bestFit="1" customWidth="1"/>
    <col min="12607" max="12615" width="21.28515625" style="1" bestFit="1" customWidth="1"/>
    <col min="12616" max="12624" width="22.42578125" style="1" bestFit="1" customWidth="1"/>
    <col min="12625" max="12633" width="20.28515625" style="1" bestFit="1" customWidth="1"/>
    <col min="12634" max="12642" width="21.42578125" style="1" bestFit="1" customWidth="1"/>
    <col min="12643" max="12800" width="11.5703125" style="1"/>
    <col min="12801" max="12801" width="42.42578125" style="1" customWidth="1"/>
    <col min="12802" max="12802" width="13" style="1" customWidth="1"/>
    <col min="12803" max="12803" width="14.28515625" style="1" customWidth="1"/>
    <col min="12804" max="12804" width="12.42578125" style="1" customWidth="1"/>
    <col min="12805" max="12805" width="17" style="1" customWidth="1"/>
    <col min="12806" max="12806" width="18.5703125" style="1" customWidth="1"/>
    <col min="12807" max="12807" width="15.85546875" style="1" customWidth="1"/>
    <col min="12808" max="12808" width="21.140625" style="1" bestFit="1" customWidth="1"/>
    <col min="12809" max="12809" width="5.42578125" style="1" customWidth="1"/>
    <col min="12810" max="12817" width="20.85546875" style="1" bestFit="1" customWidth="1"/>
    <col min="12818" max="12826" width="22.140625" style="1" bestFit="1" customWidth="1"/>
    <col min="12827" max="12835" width="21" style="1" bestFit="1" customWidth="1"/>
    <col min="12836" max="12842" width="22.28515625" style="1" bestFit="1" customWidth="1"/>
    <col min="12843" max="12844" width="21" style="1" bestFit="1" customWidth="1"/>
    <col min="12845" max="12853" width="21.28515625" style="1" bestFit="1" customWidth="1"/>
    <col min="12854" max="12862" width="22.42578125" style="1" bestFit="1" customWidth="1"/>
    <col min="12863" max="12871" width="21.28515625" style="1" bestFit="1" customWidth="1"/>
    <col min="12872" max="12880" width="22.42578125" style="1" bestFit="1" customWidth="1"/>
    <col min="12881" max="12889" width="20.28515625" style="1" bestFit="1" customWidth="1"/>
    <col min="12890" max="12898" width="21.42578125" style="1" bestFit="1" customWidth="1"/>
    <col min="12899" max="13056" width="11.5703125" style="1"/>
    <col min="13057" max="13057" width="42.42578125" style="1" customWidth="1"/>
    <col min="13058" max="13058" width="13" style="1" customWidth="1"/>
    <col min="13059" max="13059" width="14.28515625" style="1" customWidth="1"/>
    <col min="13060" max="13060" width="12.42578125" style="1" customWidth="1"/>
    <col min="13061" max="13061" width="17" style="1" customWidth="1"/>
    <col min="13062" max="13062" width="18.5703125" style="1" customWidth="1"/>
    <col min="13063" max="13063" width="15.85546875" style="1" customWidth="1"/>
    <col min="13064" max="13064" width="21.140625" style="1" bestFit="1" customWidth="1"/>
    <col min="13065" max="13065" width="5.42578125" style="1" customWidth="1"/>
    <col min="13066" max="13073" width="20.85546875" style="1" bestFit="1" customWidth="1"/>
    <col min="13074" max="13082" width="22.140625" style="1" bestFit="1" customWidth="1"/>
    <col min="13083" max="13091" width="21" style="1" bestFit="1" customWidth="1"/>
    <col min="13092" max="13098" width="22.28515625" style="1" bestFit="1" customWidth="1"/>
    <col min="13099" max="13100" width="21" style="1" bestFit="1" customWidth="1"/>
    <col min="13101" max="13109" width="21.28515625" style="1" bestFit="1" customWidth="1"/>
    <col min="13110" max="13118" width="22.42578125" style="1" bestFit="1" customWidth="1"/>
    <col min="13119" max="13127" width="21.28515625" style="1" bestFit="1" customWidth="1"/>
    <col min="13128" max="13136" width="22.42578125" style="1" bestFit="1" customWidth="1"/>
    <col min="13137" max="13145" width="20.28515625" style="1" bestFit="1" customWidth="1"/>
    <col min="13146" max="13154" width="21.42578125" style="1" bestFit="1" customWidth="1"/>
    <col min="13155" max="13312" width="11.5703125" style="1"/>
    <col min="13313" max="13313" width="42.42578125" style="1" customWidth="1"/>
    <col min="13314" max="13314" width="13" style="1" customWidth="1"/>
    <col min="13315" max="13315" width="14.28515625" style="1" customWidth="1"/>
    <col min="13316" max="13316" width="12.42578125" style="1" customWidth="1"/>
    <col min="13317" max="13317" width="17" style="1" customWidth="1"/>
    <col min="13318" max="13318" width="18.5703125" style="1" customWidth="1"/>
    <col min="13319" max="13319" width="15.85546875" style="1" customWidth="1"/>
    <col min="13320" max="13320" width="21.140625" style="1" bestFit="1" customWidth="1"/>
    <col min="13321" max="13321" width="5.42578125" style="1" customWidth="1"/>
    <col min="13322" max="13329" width="20.85546875" style="1" bestFit="1" customWidth="1"/>
    <col min="13330" max="13338" width="22.140625" style="1" bestFit="1" customWidth="1"/>
    <col min="13339" max="13347" width="21" style="1" bestFit="1" customWidth="1"/>
    <col min="13348" max="13354" width="22.28515625" style="1" bestFit="1" customWidth="1"/>
    <col min="13355" max="13356" width="21" style="1" bestFit="1" customWidth="1"/>
    <col min="13357" max="13365" width="21.28515625" style="1" bestFit="1" customWidth="1"/>
    <col min="13366" max="13374" width="22.42578125" style="1" bestFit="1" customWidth="1"/>
    <col min="13375" max="13383" width="21.28515625" style="1" bestFit="1" customWidth="1"/>
    <col min="13384" max="13392" width="22.42578125" style="1" bestFit="1" customWidth="1"/>
    <col min="13393" max="13401" width="20.28515625" style="1" bestFit="1" customWidth="1"/>
    <col min="13402" max="13410" width="21.42578125" style="1" bestFit="1" customWidth="1"/>
    <col min="13411" max="13568" width="11.5703125" style="1"/>
    <col min="13569" max="13569" width="42.42578125" style="1" customWidth="1"/>
    <col min="13570" max="13570" width="13" style="1" customWidth="1"/>
    <col min="13571" max="13571" width="14.28515625" style="1" customWidth="1"/>
    <col min="13572" max="13572" width="12.42578125" style="1" customWidth="1"/>
    <col min="13573" max="13573" width="17" style="1" customWidth="1"/>
    <col min="13574" max="13574" width="18.5703125" style="1" customWidth="1"/>
    <col min="13575" max="13575" width="15.85546875" style="1" customWidth="1"/>
    <col min="13576" max="13576" width="21.140625" style="1" bestFit="1" customWidth="1"/>
    <col min="13577" max="13577" width="5.42578125" style="1" customWidth="1"/>
    <col min="13578" max="13585" width="20.85546875" style="1" bestFit="1" customWidth="1"/>
    <col min="13586" max="13594" width="22.140625" style="1" bestFit="1" customWidth="1"/>
    <col min="13595" max="13603" width="21" style="1" bestFit="1" customWidth="1"/>
    <col min="13604" max="13610" width="22.28515625" style="1" bestFit="1" customWidth="1"/>
    <col min="13611" max="13612" width="21" style="1" bestFit="1" customWidth="1"/>
    <col min="13613" max="13621" width="21.28515625" style="1" bestFit="1" customWidth="1"/>
    <col min="13622" max="13630" width="22.42578125" style="1" bestFit="1" customWidth="1"/>
    <col min="13631" max="13639" width="21.28515625" style="1" bestFit="1" customWidth="1"/>
    <col min="13640" max="13648" width="22.42578125" style="1" bestFit="1" customWidth="1"/>
    <col min="13649" max="13657" width="20.28515625" style="1" bestFit="1" customWidth="1"/>
    <col min="13658" max="13666" width="21.42578125" style="1" bestFit="1" customWidth="1"/>
    <col min="13667" max="13824" width="11.5703125" style="1"/>
    <col min="13825" max="13825" width="42.42578125" style="1" customWidth="1"/>
    <col min="13826" max="13826" width="13" style="1" customWidth="1"/>
    <col min="13827" max="13827" width="14.28515625" style="1" customWidth="1"/>
    <col min="13828" max="13828" width="12.42578125" style="1" customWidth="1"/>
    <col min="13829" max="13829" width="17" style="1" customWidth="1"/>
    <col min="13830" max="13830" width="18.5703125" style="1" customWidth="1"/>
    <col min="13831" max="13831" width="15.85546875" style="1" customWidth="1"/>
    <col min="13832" max="13832" width="21.140625" style="1" bestFit="1" customWidth="1"/>
    <col min="13833" max="13833" width="5.42578125" style="1" customWidth="1"/>
    <col min="13834" max="13841" width="20.85546875" style="1" bestFit="1" customWidth="1"/>
    <col min="13842" max="13850" width="22.140625" style="1" bestFit="1" customWidth="1"/>
    <col min="13851" max="13859" width="21" style="1" bestFit="1" customWidth="1"/>
    <col min="13860" max="13866" width="22.28515625" style="1" bestFit="1" customWidth="1"/>
    <col min="13867" max="13868" width="21" style="1" bestFit="1" customWidth="1"/>
    <col min="13869" max="13877" width="21.28515625" style="1" bestFit="1" customWidth="1"/>
    <col min="13878" max="13886" width="22.42578125" style="1" bestFit="1" customWidth="1"/>
    <col min="13887" max="13895" width="21.28515625" style="1" bestFit="1" customWidth="1"/>
    <col min="13896" max="13904" width="22.42578125" style="1" bestFit="1" customWidth="1"/>
    <col min="13905" max="13913" width="20.28515625" style="1" bestFit="1" customWidth="1"/>
    <col min="13914" max="13922" width="21.42578125" style="1" bestFit="1" customWidth="1"/>
    <col min="13923" max="14080" width="11.5703125" style="1"/>
    <col min="14081" max="14081" width="42.42578125" style="1" customWidth="1"/>
    <col min="14082" max="14082" width="13" style="1" customWidth="1"/>
    <col min="14083" max="14083" width="14.28515625" style="1" customWidth="1"/>
    <col min="14084" max="14084" width="12.42578125" style="1" customWidth="1"/>
    <col min="14085" max="14085" width="17" style="1" customWidth="1"/>
    <col min="14086" max="14086" width="18.5703125" style="1" customWidth="1"/>
    <col min="14087" max="14087" width="15.85546875" style="1" customWidth="1"/>
    <col min="14088" max="14088" width="21.140625" style="1" bestFit="1" customWidth="1"/>
    <col min="14089" max="14089" width="5.42578125" style="1" customWidth="1"/>
    <col min="14090" max="14097" width="20.85546875" style="1" bestFit="1" customWidth="1"/>
    <col min="14098" max="14106" width="22.140625" style="1" bestFit="1" customWidth="1"/>
    <col min="14107" max="14115" width="21" style="1" bestFit="1" customWidth="1"/>
    <col min="14116" max="14122" width="22.28515625" style="1" bestFit="1" customWidth="1"/>
    <col min="14123" max="14124" width="21" style="1" bestFit="1" customWidth="1"/>
    <col min="14125" max="14133" width="21.28515625" style="1" bestFit="1" customWidth="1"/>
    <col min="14134" max="14142" width="22.42578125" style="1" bestFit="1" customWidth="1"/>
    <col min="14143" max="14151" width="21.28515625" style="1" bestFit="1" customWidth="1"/>
    <col min="14152" max="14160" width="22.42578125" style="1" bestFit="1" customWidth="1"/>
    <col min="14161" max="14169" width="20.28515625" style="1" bestFit="1" customWidth="1"/>
    <col min="14170" max="14178" width="21.42578125" style="1" bestFit="1" customWidth="1"/>
    <col min="14179" max="14336" width="11.5703125" style="1"/>
    <col min="14337" max="14337" width="42.42578125" style="1" customWidth="1"/>
    <col min="14338" max="14338" width="13" style="1" customWidth="1"/>
    <col min="14339" max="14339" width="14.28515625" style="1" customWidth="1"/>
    <col min="14340" max="14340" width="12.42578125" style="1" customWidth="1"/>
    <col min="14341" max="14341" width="17" style="1" customWidth="1"/>
    <col min="14342" max="14342" width="18.5703125" style="1" customWidth="1"/>
    <col min="14343" max="14343" width="15.85546875" style="1" customWidth="1"/>
    <col min="14344" max="14344" width="21.140625" style="1" bestFit="1" customWidth="1"/>
    <col min="14345" max="14345" width="5.42578125" style="1" customWidth="1"/>
    <col min="14346" max="14353" width="20.85546875" style="1" bestFit="1" customWidth="1"/>
    <col min="14354" max="14362" width="22.140625" style="1" bestFit="1" customWidth="1"/>
    <col min="14363" max="14371" width="21" style="1" bestFit="1" customWidth="1"/>
    <col min="14372" max="14378" width="22.28515625" style="1" bestFit="1" customWidth="1"/>
    <col min="14379" max="14380" width="21" style="1" bestFit="1" customWidth="1"/>
    <col min="14381" max="14389" width="21.28515625" style="1" bestFit="1" customWidth="1"/>
    <col min="14390" max="14398" width="22.42578125" style="1" bestFit="1" customWidth="1"/>
    <col min="14399" max="14407" width="21.28515625" style="1" bestFit="1" customWidth="1"/>
    <col min="14408" max="14416" width="22.42578125" style="1" bestFit="1" customWidth="1"/>
    <col min="14417" max="14425" width="20.28515625" style="1" bestFit="1" customWidth="1"/>
    <col min="14426" max="14434" width="21.42578125" style="1" bestFit="1" customWidth="1"/>
    <col min="14435" max="14592" width="11.5703125" style="1"/>
    <col min="14593" max="14593" width="42.42578125" style="1" customWidth="1"/>
    <col min="14594" max="14594" width="13" style="1" customWidth="1"/>
    <col min="14595" max="14595" width="14.28515625" style="1" customWidth="1"/>
    <col min="14596" max="14596" width="12.42578125" style="1" customWidth="1"/>
    <col min="14597" max="14597" width="17" style="1" customWidth="1"/>
    <col min="14598" max="14598" width="18.5703125" style="1" customWidth="1"/>
    <col min="14599" max="14599" width="15.85546875" style="1" customWidth="1"/>
    <col min="14600" max="14600" width="21.140625" style="1" bestFit="1" customWidth="1"/>
    <col min="14601" max="14601" width="5.42578125" style="1" customWidth="1"/>
    <col min="14602" max="14609" width="20.85546875" style="1" bestFit="1" customWidth="1"/>
    <col min="14610" max="14618" width="22.140625" style="1" bestFit="1" customWidth="1"/>
    <col min="14619" max="14627" width="21" style="1" bestFit="1" customWidth="1"/>
    <col min="14628" max="14634" width="22.28515625" style="1" bestFit="1" customWidth="1"/>
    <col min="14635" max="14636" width="21" style="1" bestFit="1" customWidth="1"/>
    <col min="14637" max="14645" width="21.28515625" style="1" bestFit="1" customWidth="1"/>
    <col min="14646" max="14654" width="22.42578125" style="1" bestFit="1" customWidth="1"/>
    <col min="14655" max="14663" width="21.28515625" style="1" bestFit="1" customWidth="1"/>
    <col min="14664" max="14672" width="22.42578125" style="1" bestFit="1" customWidth="1"/>
    <col min="14673" max="14681" width="20.28515625" style="1" bestFit="1" customWidth="1"/>
    <col min="14682" max="14690" width="21.42578125" style="1" bestFit="1" customWidth="1"/>
    <col min="14691" max="14848" width="11.5703125" style="1"/>
    <col min="14849" max="14849" width="42.42578125" style="1" customWidth="1"/>
    <col min="14850" max="14850" width="13" style="1" customWidth="1"/>
    <col min="14851" max="14851" width="14.28515625" style="1" customWidth="1"/>
    <col min="14852" max="14852" width="12.42578125" style="1" customWidth="1"/>
    <col min="14853" max="14853" width="17" style="1" customWidth="1"/>
    <col min="14854" max="14854" width="18.5703125" style="1" customWidth="1"/>
    <col min="14855" max="14855" width="15.85546875" style="1" customWidth="1"/>
    <col min="14856" max="14856" width="21.140625" style="1" bestFit="1" customWidth="1"/>
    <col min="14857" max="14857" width="5.42578125" style="1" customWidth="1"/>
    <col min="14858" max="14865" width="20.85546875" style="1" bestFit="1" customWidth="1"/>
    <col min="14866" max="14874" width="22.140625" style="1" bestFit="1" customWidth="1"/>
    <col min="14875" max="14883" width="21" style="1" bestFit="1" customWidth="1"/>
    <col min="14884" max="14890" width="22.28515625" style="1" bestFit="1" customWidth="1"/>
    <col min="14891" max="14892" width="21" style="1" bestFit="1" customWidth="1"/>
    <col min="14893" max="14901" width="21.28515625" style="1" bestFit="1" customWidth="1"/>
    <col min="14902" max="14910" width="22.42578125" style="1" bestFit="1" customWidth="1"/>
    <col min="14911" max="14919" width="21.28515625" style="1" bestFit="1" customWidth="1"/>
    <col min="14920" max="14928" width="22.42578125" style="1" bestFit="1" customWidth="1"/>
    <col min="14929" max="14937" width="20.28515625" style="1" bestFit="1" customWidth="1"/>
    <col min="14938" max="14946" width="21.42578125" style="1" bestFit="1" customWidth="1"/>
    <col min="14947" max="15104" width="11.5703125" style="1"/>
    <col min="15105" max="15105" width="42.42578125" style="1" customWidth="1"/>
    <col min="15106" max="15106" width="13" style="1" customWidth="1"/>
    <col min="15107" max="15107" width="14.28515625" style="1" customWidth="1"/>
    <col min="15108" max="15108" width="12.42578125" style="1" customWidth="1"/>
    <col min="15109" max="15109" width="17" style="1" customWidth="1"/>
    <col min="15110" max="15110" width="18.5703125" style="1" customWidth="1"/>
    <col min="15111" max="15111" width="15.85546875" style="1" customWidth="1"/>
    <col min="15112" max="15112" width="21.140625" style="1" bestFit="1" customWidth="1"/>
    <col min="15113" max="15113" width="5.42578125" style="1" customWidth="1"/>
    <col min="15114" max="15121" width="20.85546875" style="1" bestFit="1" customWidth="1"/>
    <col min="15122" max="15130" width="22.140625" style="1" bestFit="1" customWidth="1"/>
    <col min="15131" max="15139" width="21" style="1" bestFit="1" customWidth="1"/>
    <col min="15140" max="15146" width="22.28515625" style="1" bestFit="1" customWidth="1"/>
    <col min="15147" max="15148" width="21" style="1" bestFit="1" customWidth="1"/>
    <col min="15149" max="15157" width="21.28515625" style="1" bestFit="1" customWidth="1"/>
    <col min="15158" max="15166" width="22.42578125" style="1" bestFit="1" customWidth="1"/>
    <col min="15167" max="15175" width="21.28515625" style="1" bestFit="1" customWidth="1"/>
    <col min="15176" max="15184" width="22.42578125" style="1" bestFit="1" customWidth="1"/>
    <col min="15185" max="15193" width="20.28515625" style="1" bestFit="1" customWidth="1"/>
    <col min="15194" max="15202" width="21.42578125" style="1" bestFit="1" customWidth="1"/>
    <col min="15203" max="15360" width="11.5703125" style="1"/>
    <col min="15361" max="15361" width="42.42578125" style="1" customWidth="1"/>
    <col min="15362" max="15362" width="13" style="1" customWidth="1"/>
    <col min="15363" max="15363" width="14.28515625" style="1" customWidth="1"/>
    <col min="15364" max="15364" width="12.42578125" style="1" customWidth="1"/>
    <col min="15365" max="15365" width="17" style="1" customWidth="1"/>
    <col min="15366" max="15366" width="18.5703125" style="1" customWidth="1"/>
    <col min="15367" max="15367" width="15.85546875" style="1" customWidth="1"/>
    <col min="15368" max="15368" width="21.140625" style="1" bestFit="1" customWidth="1"/>
    <col min="15369" max="15369" width="5.42578125" style="1" customWidth="1"/>
    <col min="15370" max="15377" width="20.85546875" style="1" bestFit="1" customWidth="1"/>
    <col min="15378" max="15386" width="22.140625" style="1" bestFit="1" customWidth="1"/>
    <col min="15387" max="15395" width="21" style="1" bestFit="1" customWidth="1"/>
    <col min="15396" max="15402" width="22.28515625" style="1" bestFit="1" customWidth="1"/>
    <col min="15403" max="15404" width="21" style="1" bestFit="1" customWidth="1"/>
    <col min="15405" max="15413" width="21.28515625" style="1" bestFit="1" customWidth="1"/>
    <col min="15414" max="15422" width="22.42578125" style="1" bestFit="1" customWidth="1"/>
    <col min="15423" max="15431" width="21.28515625" style="1" bestFit="1" customWidth="1"/>
    <col min="15432" max="15440" width="22.42578125" style="1" bestFit="1" customWidth="1"/>
    <col min="15441" max="15449" width="20.28515625" style="1" bestFit="1" customWidth="1"/>
    <col min="15450" max="15458" width="21.42578125" style="1" bestFit="1" customWidth="1"/>
    <col min="15459" max="15616" width="11.5703125" style="1"/>
    <col min="15617" max="15617" width="42.42578125" style="1" customWidth="1"/>
    <col min="15618" max="15618" width="13" style="1" customWidth="1"/>
    <col min="15619" max="15619" width="14.28515625" style="1" customWidth="1"/>
    <col min="15620" max="15620" width="12.42578125" style="1" customWidth="1"/>
    <col min="15621" max="15621" width="17" style="1" customWidth="1"/>
    <col min="15622" max="15622" width="18.5703125" style="1" customWidth="1"/>
    <col min="15623" max="15623" width="15.85546875" style="1" customWidth="1"/>
    <col min="15624" max="15624" width="21.140625" style="1" bestFit="1" customWidth="1"/>
    <col min="15625" max="15625" width="5.42578125" style="1" customWidth="1"/>
    <col min="15626" max="15633" width="20.85546875" style="1" bestFit="1" customWidth="1"/>
    <col min="15634" max="15642" width="22.140625" style="1" bestFit="1" customWidth="1"/>
    <col min="15643" max="15651" width="21" style="1" bestFit="1" customWidth="1"/>
    <col min="15652" max="15658" width="22.28515625" style="1" bestFit="1" customWidth="1"/>
    <col min="15659" max="15660" width="21" style="1" bestFit="1" customWidth="1"/>
    <col min="15661" max="15669" width="21.28515625" style="1" bestFit="1" customWidth="1"/>
    <col min="15670" max="15678" width="22.42578125" style="1" bestFit="1" customWidth="1"/>
    <col min="15679" max="15687" width="21.28515625" style="1" bestFit="1" customWidth="1"/>
    <col min="15688" max="15696" width="22.42578125" style="1" bestFit="1" customWidth="1"/>
    <col min="15697" max="15705" width="20.28515625" style="1" bestFit="1" customWidth="1"/>
    <col min="15706" max="15714" width="21.42578125" style="1" bestFit="1" customWidth="1"/>
    <col min="15715" max="15872" width="11.5703125" style="1"/>
    <col min="15873" max="15873" width="42.42578125" style="1" customWidth="1"/>
    <col min="15874" max="15874" width="13" style="1" customWidth="1"/>
    <col min="15875" max="15875" width="14.28515625" style="1" customWidth="1"/>
    <col min="15876" max="15876" width="12.42578125" style="1" customWidth="1"/>
    <col min="15877" max="15877" width="17" style="1" customWidth="1"/>
    <col min="15878" max="15878" width="18.5703125" style="1" customWidth="1"/>
    <col min="15879" max="15879" width="15.85546875" style="1" customWidth="1"/>
    <col min="15880" max="15880" width="21.140625" style="1" bestFit="1" customWidth="1"/>
    <col min="15881" max="15881" width="5.42578125" style="1" customWidth="1"/>
    <col min="15882" max="15889" width="20.85546875" style="1" bestFit="1" customWidth="1"/>
    <col min="15890" max="15898" width="22.140625" style="1" bestFit="1" customWidth="1"/>
    <col min="15899" max="15907" width="21" style="1" bestFit="1" customWidth="1"/>
    <col min="15908" max="15914" width="22.28515625" style="1" bestFit="1" customWidth="1"/>
    <col min="15915" max="15916" width="21" style="1" bestFit="1" customWidth="1"/>
    <col min="15917" max="15925" width="21.28515625" style="1" bestFit="1" customWidth="1"/>
    <col min="15926" max="15934" width="22.42578125" style="1" bestFit="1" customWidth="1"/>
    <col min="15935" max="15943" width="21.28515625" style="1" bestFit="1" customWidth="1"/>
    <col min="15944" max="15952" width="22.42578125" style="1" bestFit="1" customWidth="1"/>
    <col min="15953" max="15961" width="20.28515625" style="1" bestFit="1" customWidth="1"/>
    <col min="15962" max="15970" width="21.42578125" style="1" bestFit="1" customWidth="1"/>
    <col min="15971" max="16128" width="11.5703125" style="1"/>
    <col min="16129" max="16129" width="42.42578125" style="1" customWidth="1"/>
    <col min="16130" max="16130" width="13" style="1" customWidth="1"/>
    <col min="16131" max="16131" width="14.28515625" style="1" customWidth="1"/>
    <col min="16132" max="16132" width="12.42578125" style="1" customWidth="1"/>
    <col min="16133" max="16133" width="17" style="1" customWidth="1"/>
    <col min="16134" max="16134" width="18.5703125" style="1" customWidth="1"/>
    <col min="16135" max="16135" width="15.85546875" style="1" customWidth="1"/>
    <col min="16136" max="16136" width="21.140625" style="1" bestFit="1" customWidth="1"/>
    <col min="16137" max="16137" width="5.42578125" style="1" customWidth="1"/>
    <col min="16138" max="16145" width="20.85546875" style="1" bestFit="1" customWidth="1"/>
    <col min="16146" max="16154" width="22.140625" style="1" bestFit="1" customWidth="1"/>
    <col min="16155" max="16163" width="21" style="1" bestFit="1" customWidth="1"/>
    <col min="16164" max="16170" width="22.28515625" style="1" bestFit="1" customWidth="1"/>
    <col min="16171" max="16172" width="21" style="1" bestFit="1" customWidth="1"/>
    <col min="16173" max="16181" width="21.28515625" style="1" bestFit="1" customWidth="1"/>
    <col min="16182" max="16190" width="22.42578125" style="1" bestFit="1" customWidth="1"/>
    <col min="16191" max="16199" width="21.28515625" style="1" bestFit="1" customWidth="1"/>
    <col min="16200" max="16208" width="22.42578125" style="1" bestFit="1" customWidth="1"/>
    <col min="16209" max="16217" width="20.28515625" style="1" bestFit="1" customWidth="1"/>
    <col min="16218" max="16226" width="21.42578125" style="1" bestFit="1" customWidth="1"/>
    <col min="16227" max="16384" width="11.5703125" style="1"/>
  </cols>
  <sheetData>
    <row r="1" spans="1:98" ht="18" customHeight="1" thickBot="1" x14ac:dyDescent="0.25">
      <c r="F1" s="130" t="s">
        <v>219</v>
      </c>
      <c r="H1" s="105" t="s">
        <v>220</v>
      </c>
    </row>
    <row r="3" spans="1:98" ht="23.25" x14ac:dyDescent="0.35">
      <c r="A3" s="300" t="s">
        <v>221</v>
      </c>
      <c r="B3" s="300"/>
      <c r="C3" s="300"/>
      <c r="D3" s="300"/>
      <c r="E3" s="300"/>
      <c r="F3" s="300"/>
      <c r="G3" s="300"/>
      <c r="H3" s="300"/>
    </row>
    <row r="4" spans="1:98" ht="23.25" x14ac:dyDescent="0.35">
      <c r="A4" s="300" t="s">
        <v>35</v>
      </c>
      <c r="B4" s="300"/>
      <c r="C4" s="300"/>
      <c r="D4" s="300"/>
      <c r="E4" s="300"/>
      <c r="F4" s="300"/>
      <c r="G4" s="300"/>
      <c r="H4" s="300"/>
    </row>
    <row r="5" spans="1:98" ht="23.25" x14ac:dyDescent="0.35">
      <c r="A5" s="300" t="s">
        <v>19</v>
      </c>
      <c r="B5" s="300"/>
      <c r="C5" s="300"/>
      <c r="D5" s="300"/>
      <c r="E5" s="300"/>
      <c r="F5" s="300"/>
      <c r="G5" s="300"/>
      <c r="H5" s="300"/>
    </row>
    <row r="6" spans="1:98" ht="18.75" x14ac:dyDescent="0.3">
      <c r="A6" s="301" t="s">
        <v>86</v>
      </c>
      <c r="B6" s="301"/>
      <c r="C6" s="301"/>
      <c r="D6" s="301"/>
      <c r="E6" s="301"/>
      <c r="F6" s="301"/>
      <c r="G6" s="301"/>
      <c r="H6" s="301"/>
    </row>
    <row r="7" spans="1:98" ht="18.75" x14ac:dyDescent="0.3">
      <c r="A7" s="301" t="s">
        <v>37</v>
      </c>
      <c r="B7" s="301"/>
      <c r="C7" s="301"/>
      <c r="D7" s="301"/>
      <c r="E7" s="301"/>
      <c r="F7" s="301"/>
      <c r="G7" s="301"/>
      <c r="H7" s="301"/>
    </row>
    <row r="9" spans="1:98" ht="13.5" thickBot="1" x14ac:dyDescent="0.25"/>
    <row r="10" spans="1:98" ht="20.100000000000001" customHeight="1" thickBot="1" x14ac:dyDescent="0.25">
      <c r="A10" s="302" t="s">
        <v>38</v>
      </c>
      <c r="B10" s="304" t="s">
        <v>222</v>
      </c>
      <c r="C10" s="305"/>
      <c r="D10" s="304" t="s">
        <v>223</v>
      </c>
      <c r="E10" s="306"/>
      <c r="F10" s="305"/>
      <c r="G10" s="304" t="s">
        <v>224</v>
      </c>
      <c r="H10" s="305"/>
      <c r="I10" s="108"/>
      <c r="J10" s="108"/>
      <c r="K10"/>
      <c r="L10"/>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8"/>
      <c r="CF10" s="108"/>
      <c r="CG10" s="108"/>
      <c r="CH10" s="108"/>
      <c r="CI10" s="108"/>
      <c r="CJ10" s="108"/>
      <c r="CK10" s="108"/>
      <c r="CL10" s="108"/>
      <c r="CM10" s="108"/>
      <c r="CN10" s="108"/>
      <c r="CO10" s="108"/>
      <c r="CP10" s="108"/>
      <c r="CQ10" s="108"/>
      <c r="CR10" s="108"/>
      <c r="CS10" s="108"/>
      <c r="CT10" s="108"/>
    </row>
    <row r="11" spans="1:98" ht="20.100000000000001" customHeight="1" thickBot="1" x14ac:dyDescent="0.25">
      <c r="A11" s="303"/>
      <c r="B11" s="22" t="s">
        <v>225</v>
      </c>
      <c r="C11" s="22" t="s">
        <v>4</v>
      </c>
      <c r="D11" s="22" t="s">
        <v>226</v>
      </c>
      <c r="E11" s="22" t="s">
        <v>227</v>
      </c>
      <c r="F11" s="22" t="s">
        <v>4</v>
      </c>
      <c r="G11" s="22" t="s">
        <v>228</v>
      </c>
      <c r="H11" s="22" t="s">
        <v>4</v>
      </c>
    </row>
    <row r="12" spans="1:98" ht="15" customHeight="1" x14ac:dyDescent="0.2">
      <c r="A12" s="6"/>
      <c r="B12" s="6"/>
      <c r="C12" s="6"/>
      <c r="D12" s="6"/>
      <c r="E12" s="6"/>
      <c r="F12" s="6"/>
      <c r="G12" s="6"/>
      <c r="H12" s="6"/>
    </row>
    <row r="13" spans="1:98" ht="15" customHeight="1" x14ac:dyDescent="0.2">
      <c r="A13" s="10" t="s">
        <v>229</v>
      </c>
      <c r="B13" s="126">
        <v>2709</v>
      </c>
      <c r="C13" s="126">
        <v>4665000</v>
      </c>
      <c r="D13" s="110">
        <v>184</v>
      </c>
      <c r="E13" s="110">
        <v>504673</v>
      </c>
      <c r="F13" s="110">
        <v>9926972689.2999992</v>
      </c>
      <c r="G13" s="131">
        <v>775089</v>
      </c>
      <c r="H13" s="131">
        <v>11251768373.570002</v>
      </c>
      <c r="J13" s="132"/>
      <c r="K13" s="113"/>
    </row>
    <row r="14" spans="1:98" ht="15" customHeight="1" x14ac:dyDescent="0.2">
      <c r="A14" s="6"/>
      <c r="B14" s="112"/>
      <c r="C14" s="112"/>
      <c r="D14" s="112"/>
      <c r="E14" s="112"/>
      <c r="F14" s="112"/>
      <c r="G14" s="6"/>
      <c r="H14" s="6"/>
      <c r="J14" s="132"/>
      <c r="K14" s="113"/>
      <c r="L14" s="113"/>
    </row>
    <row r="15" spans="1:98" ht="15" customHeight="1" x14ac:dyDescent="0.2">
      <c r="A15" s="10" t="s">
        <v>44</v>
      </c>
      <c r="B15" s="110">
        <v>722</v>
      </c>
      <c r="C15" s="110">
        <v>1336000</v>
      </c>
      <c r="D15" s="110">
        <v>12</v>
      </c>
      <c r="E15" s="110">
        <v>31151</v>
      </c>
      <c r="F15" s="110">
        <v>1427508765.3699999</v>
      </c>
      <c r="G15" s="110">
        <v>410334</v>
      </c>
      <c r="H15" s="110">
        <v>13312869024.82</v>
      </c>
      <c r="J15"/>
      <c r="K15"/>
      <c r="L15"/>
    </row>
    <row r="16" spans="1:98" ht="15" customHeight="1" x14ac:dyDescent="0.2">
      <c r="A16" s="6"/>
      <c r="B16" s="112"/>
      <c r="C16" s="112"/>
      <c r="D16" s="133"/>
      <c r="E16" s="112"/>
      <c r="F16" s="134"/>
      <c r="G16" s="6"/>
      <c r="H16" s="6"/>
      <c r="J16"/>
      <c r="K16"/>
      <c r="L16"/>
    </row>
    <row r="17" spans="1:12" ht="15" customHeight="1" x14ac:dyDescent="0.2">
      <c r="A17" s="6" t="s">
        <v>158</v>
      </c>
      <c r="B17" s="112">
        <v>706</v>
      </c>
      <c r="C17" s="112">
        <v>1299000</v>
      </c>
      <c r="D17" s="135">
        <v>10</v>
      </c>
      <c r="E17" s="136">
        <v>4214</v>
      </c>
      <c r="F17" s="135">
        <v>190553754.84999999</v>
      </c>
      <c r="G17" s="137">
        <v>410332</v>
      </c>
      <c r="H17" s="138">
        <v>13312681331</v>
      </c>
      <c r="J17"/>
      <c r="K17"/>
      <c r="L17"/>
    </row>
    <row r="18" spans="1:12" ht="15" customHeight="1" x14ac:dyDescent="0.2">
      <c r="A18" s="6" t="s">
        <v>214</v>
      </c>
      <c r="B18" s="112">
        <v>16</v>
      </c>
      <c r="C18" s="112">
        <v>37000</v>
      </c>
      <c r="D18" s="133">
        <v>0</v>
      </c>
      <c r="E18" s="133">
        <v>0</v>
      </c>
      <c r="F18" s="133">
        <v>0</v>
      </c>
      <c r="G18" s="139">
        <v>0</v>
      </c>
      <c r="H18" s="139">
        <v>0</v>
      </c>
    </row>
    <row r="19" spans="1:12" ht="15" customHeight="1" x14ac:dyDescent="0.2">
      <c r="A19" s="6" t="s">
        <v>160</v>
      </c>
      <c r="B19" s="112">
        <v>0</v>
      </c>
      <c r="C19" s="112">
        <v>0</v>
      </c>
      <c r="D19" s="112">
        <v>0</v>
      </c>
      <c r="E19" s="112">
        <v>0</v>
      </c>
      <c r="F19" s="112">
        <v>53493163.759999998</v>
      </c>
      <c r="G19" s="139">
        <v>0</v>
      </c>
      <c r="H19" s="139">
        <v>5598.75</v>
      </c>
      <c r="J19" s="132"/>
    </row>
    <row r="20" spans="1:12" ht="15" customHeight="1" x14ac:dyDescent="0.2">
      <c r="A20" s="6" t="s">
        <v>215</v>
      </c>
      <c r="B20" s="112">
        <v>0</v>
      </c>
      <c r="C20" s="112">
        <v>0</v>
      </c>
      <c r="D20" s="112">
        <v>0</v>
      </c>
      <c r="E20" s="112">
        <v>26935</v>
      </c>
      <c r="F20" s="112">
        <v>232254593.97000003</v>
      </c>
      <c r="G20" s="112">
        <v>0</v>
      </c>
      <c r="H20" s="112">
        <v>0</v>
      </c>
      <c r="J20" s="132"/>
    </row>
    <row r="21" spans="1:12" ht="15" customHeight="1" x14ac:dyDescent="0.2">
      <c r="A21" s="6" t="s">
        <v>161</v>
      </c>
      <c r="B21" s="112">
        <v>0</v>
      </c>
      <c r="C21" s="112">
        <v>0</v>
      </c>
      <c r="D21" s="112">
        <v>2</v>
      </c>
      <c r="E21" s="112">
        <v>2</v>
      </c>
      <c r="F21" s="112">
        <v>951207252.78999996</v>
      </c>
      <c r="G21" s="112">
        <v>2</v>
      </c>
      <c r="H21" s="112">
        <v>182095.07</v>
      </c>
      <c r="J21" s="132"/>
    </row>
    <row r="22" spans="1:12" ht="15" customHeight="1" x14ac:dyDescent="0.2">
      <c r="A22" s="6"/>
      <c r="B22" s="112"/>
      <c r="C22" s="112"/>
      <c r="D22" s="112"/>
      <c r="E22" s="112"/>
      <c r="F22" s="112"/>
      <c r="G22" s="6"/>
      <c r="H22" s="127"/>
    </row>
    <row r="23" spans="1:12" ht="15" customHeight="1" x14ac:dyDescent="0.2">
      <c r="A23" s="10" t="s">
        <v>48</v>
      </c>
      <c r="B23" s="110">
        <v>712</v>
      </c>
      <c r="C23" s="110">
        <v>1224000</v>
      </c>
      <c r="D23" s="110">
        <v>85</v>
      </c>
      <c r="E23" s="110">
        <v>56926</v>
      </c>
      <c r="F23" s="110">
        <v>4133853463.0599999</v>
      </c>
      <c r="G23" s="110">
        <v>401992</v>
      </c>
      <c r="H23" s="110">
        <v>10880452866.190001</v>
      </c>
      <c r="J23" s="140"/>
      <c r="L23" s="119"/>
    </row>
    <row r="24" spans="1:12" ht="15" customHeight="1" x14ac:dyDescent="0.2">
      <c r="A24" s="6"/>
      <c r="B24" s="112"/>
      <c r="C24" s="112"/>
      <c r="D24" s="112"/>
      <c r="E24" s="112"/>
      <c r="F24" s="112"/>
      <c r="G24" s="6"/>
      <c r="H24" s="127"/>
    </row>
    <row r="25" spans="1:12" ht="15" customHeight="1" x14ac:dyDescent="0.2">
      <c r="A25" s="6" t="s">
        <v>230</v>
      </c>
      <c r="B25" s="112">
        <v>1</v>
      </c>
      <c r="C25" s="112">
        <v>1000</v>
      </c>
      <c r="D25" s="112">
        <v>1</v>
      </c>
      <c r="E25" s="112">
        <v>1007</v>
      </c>
      <c r="F25" s="112">
        <v>9511714.0700000003</v>
      </c>
      <c r="G25" s="137">
        <v>26</v>
      </c>
      <c r="H25" s="137">
        <v>266156.24</v>
      </c>
      <c r="J25" s="132"/>
    </row>
    <row r="26" spans="1:12" ht="15" customHeight="1" x14ac:dyDescent="0.2">
      <c r="A26" s="6" t="s">
        <v>231</v>
      </c>
      <c r="B26" s="112">
        <v>346</v>
      </c>
      <c r="C26" s="112">
        <v>629000</v>
      </c>
      <c r="D26" s="112">
        <v>73</v>
      </c>
      <c r="E26" s="112">
        <v>2699</v>
      </c>
      <c r="F26" s="112">
        <v>4872843.08</v>
      </c>
      <c r="G26" s="112">
        <v>0</v>
      </c>
      <c r="H26" s="112">
        <v>1791996.37</v>
      </c>
      <c r="J26" s="132"/>
      <c r="L26" s="113"/>
    </row>
    <row r="27" spans="1:12" ht="15" customHeight="1" x14ac:dyDescent="0.2">
      <c r="A27" s="6" t="s">
        <v>164</v>
      </c>
      <c r="B27" s="112">
        <v>0</v>
      </c>
      <c r="C27" s="112">
        <v>0</v>
      </c>
      <c r="D27" s="112">
        <v>4</v>
      </c>
      <c r="E27" s="112">
        <v>853</v>
      </c>
      <c r="F27" s="112">
        <v>4171324.51</v>
      </c>
      <c r="G27" s="112">
        <v>401916</v>
      </c>
      <c r="H27" s="112">
        <v>10841818500</v>
      </c>
      <c r="J27" s="132"/>
    </row>
    <row r="28" spans="1:12" ht="15" customHeight="1" x14ac:dyDescent="0.2">
      <c r="A28" s="6" t="s">
        <v>167</v>
      </c>
      <c r="B28" s="112">
        <v>223</v>
      </c>
      <c r="C28" s="112">
        <v>355000</v>
      </c>
      <c r="D28" s="112">
        <v>6</v>
      </c>
      <c r="E28" s="112">
        <v>71</v>
      </c>
      <c r="F28" s="112">
        <v>174836339.26000002</v>
      </c>
      <c r="G28" s="139">
        <v>0</v>
      </c>
      <c r="H28" s="139">
        <v>0</v>
      </c>
      <c r="J28" s="132"/>
    </row>
    <row r="29" spans="1:12" ht="15" customHeight="1" x14ac:dyDescent="0.2">
      <c r="A29" s="6" t="s">
        <v>232</v>
      </c>
      <c r="B29" s="112">
        <v>142</v>
      </c>
      <c r="C29" s="141">
        <v>230000</v>
      </c>
      <c r="D29" s="112">
        <v>0</v>
      </c>
      <c r="E29" s="112">
        <v>0</v>
      </c>
      <c r="F29" s="112">
        <v>0</v>
      </c>
      <c r="G29" s="139">
        <v>0</v>
      </c>
      <c r="H29" s="139">
        <v>0</v>
      </c>
      <c r="J29" s="132"/>
    </row>
    <row r="30" spans="1:12" ht="15" customHeight="1" x14ac:dyDescent="0.2">
      <c r="A30" s="6" t="s">
        <v>163</v>
      </c>
      <c r="B30" s="112">
        <v>0</v>
      </c>
      <c r="C30" s="112">
        <v>0</v>
      </c>
      <c r="D30" s="112">
        <v>0</v>
      </c>
      <c r="E30" s="112">
        <v>0</v>
      </c>
      <c r="F30" s="112">
        <v>2491440</v>
      </c>
      <c r="G30" s="139">
        <v>0</v>
      </c>
      <c r="H30" s="139">
        <v>0</v>
      </c>
      <c r="J30" s="132"/>
      <c r="K30" s="132"/>
    </row>
    <row r="31" spans="1:12" ht="15" customHeight="1" x14ac:dyDescent="0.2">
      <c r="A31" s="6" t="s">
        <v>165</v>
      </c>
      <c r="B31" s="112">
        <v>0</v>
      </c>
      <c r="C31" s="112">
        <v>0</v>
      </c>
      <c r="D31" s="112">
        <v>0</v>
      </c>
      <c r="E31" s="112">
        <v>52295</v>
      </c>
      <c r="F31" s="112">
        <v>269851925.00999999</v>
      </c>
      <c r="G31" s="139">
        <v>50</v>
      </c>
      <c r="H31" s="139">
        <v>458993.12</v>
      </c>
      <c r="J31" s="140"/>
    </row>
    <row r="32" spans="1:12" ht="15" customHeight="1" x14ac:dyDescent="0.2">
      <c r="A32" s="6" t="s">
        <v>217</v>
      </c>
      <c r="B32" s="112">
        <v>0</v>
      </c>
      <c r="C32" s="112">
        <v>0</v>
      </c>
      <c r="D32" s="112">
        <v>0</v>
      </c>
      <c r="E32" s="112">
        <v>0</v>
      </c>
      <c r="F32" s="112">
        <v>0</v>
      </c>
      <c r="G32" s="127">
        <v>0</v>
      </c>
      <c r="H32" s="127">
        <v>0</v>
      </c>
    </row>
    <row r="33" spans="1:8" ht="15" customHeight="1" x14ac:dyDescent="0.2">
      <c r="A33" s="6" t="s">
        <v>161</v>
      </c>
      <c r="B33" s="112">
        <v>0</v>
      </c>
      <c r="C33" s="112">
        <v>9000</v>
      </c>
      <c r="D33" s="112">
        <v>1</v>
      </c>
      <c r="E33" s="112">
        <v>1</v>
      </c>
      <c r="F33" s="112">
        <v>3668117877.1300001</v>
      </c>
      <c r="G33" s="112">
        <v>0</v>
      </c>
      <c r="H33" s="112">
        <v>36117220.460000001</v>
      </c>
    </row>
    <row r="34" spans="1:8" ht="15" customHeight="1" x14ac:dyDescent="0.2">
      <c r="A34" s="6"/>
      <c r="B34" s="112"/>
      <c r="C34" s="112"/>
      <c r="D34" s="112"/>
      <c r="E34" s="112"/>
      <c r="F34" s="112"/>
      <c r="G34" s="6"/>
      <c r="H34" s="127"/>
    </row>
    <row r="35" spans="1:8" ht="15" customHeight="1" x14ac:dyDescent="0.2">
      <c r="A35" s="10" t="s">
        <v>52</v>
      </c>
      <c r="B35" s="110">
        <v>2719</v>
      </c>
      <c r="C35" s="110">
        <v>4777000</v>
      </c>
      <c r="D35" s="110">
        <v>111</v>
      </c>
      <c r="E35" s="110">
        <v>478898</v>
      </c>
      <c r="F35" s="110">
        <v>7220627991.6099987</v>
      </c>
      <c r="G35" s="110">
        <v>783431</v>
      </c>
      <c r="H35" s="110">
        <v>13684184532.199999</v>
      </c>
    </row>
    <row r="36" spans="1:8" ht="15" customHeight="1" thickBot="1" x14ac:dyDescent="0.25">
      <c r="A36" s="5"/>
      <c r="B36" s="142"/>
      <c r="C36" s="142"/>
      <c r="D36" s="142"/>
      <c r="E36" s="142"/>
      <c r="F36" s="142"/>
      <c r="G36" s="5"/>
      <c r="H36" s="5"/>
    </row>
    <row r="37" spans="1:8" x14ac:dyDescent="0.2">
      <c r="A37" s="111" t="s">
        <v>233</v>
      </c>
    </row>
    <row r="38" spans="1:8" x14ac:dyDescent="0.2">
      <c r="A38" s="111" t="s">
        <v>234</v>
      </c>
    </row>
    <row r="39" spans="1:8" s="120" customFormat="1" x14ac:dyDescent="0.2">
      <c r="A39" s="111" t="s">
        <v>22</v>
      </c>
      <c r="F39" s="143"/>
    </row>
    <row r="40" spans="1:8" s="120" customFormat="1" x14ac:dyDescent="0.2">
      <c r="A40" s="1"/>
      <c r="B40" s="1"/>
      <c r="C40" s="1"/>
    </row>
  </sheetData>
  <mergeCells count="9">
    <mergeCell ref="A10:A11"/>
    <mergeCell ref="B10:C10"/>
    <mergeCell ref="D10:F10"/>
    <mergeCell ref="G10:H10"/>
    <mergeCell ref="A3:H3"/>
    <mergeCell ref="A4:H4"/>
    <mergeCell ref="A5:H5"/>
    <mergeCell ref="A6:H6"/>
    <mergeCell ref="A7:H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K37"/>
  <sheetViews>
    <sheetView workbookViewId="0">
      <selection activeCell="A12" sqref="A12"/>
    </sheetView>
  </sheetViews>
  <sheetFormatPr defaultColWidth="11.42578125" defaultRowHeight="12.75" x14ac:dyDescent="0.2"/>
  <cols>
    <col min="1" max="1" width="41.85546875" style="122" customWidth="1"/>
    <col min="2" max="2" width="10.5703125" style="122" customWidth="1"/>
    <col min="3" max="3" width="13.7109375" style="122" customWidth="1"/>
    <col min="4" max="4" width="18.42578125" style="122" customWidth="1"/>
    <col min="5" max="5" width="11" style="122" customWidth="1"/>
    <col min="6" max="6" width="13.85546875" style="122" bestFit="1" customWidth="1"/>
    <col min="7" max="7" width="20.140625" style="122" bestFit="1" customWidth="1"/>
    <col min="8" max="8" width="10.5703125" style="122" customWidth="1"/>
    <col min="9" max="9" width="13.85546875" style="122" bestFit="1" customWidth="1"/>
    <col min="10" max="10" width="17" style="122" bestFit="1" customWidth="1"/>
    <col min="11" max="11" width="11.42578125" style="122" hidden="1" customWidth="1"/>
    <col min="12" max="12" width="20.7109375" style="122" hidden="1" customWidth="1"/>
    <col min="13" max="21" width="17.7109375" style="122" hidden="1" customWidth="1"/>
    <col min="22" max="29" width="18.7109375" style="122" hidden="1" customWidth="1"/>
    <col min="30" max="38" width="17.7109375" style="122" hidden="1" customWidth="1"/>
    <col min="39" max="46" width="18.7109375" style="122" hidden="1" customWidth="1"/>
    <col min="47" max="55" width="20" style="122" bestFit="1" customWidth="1"/>
    <col min="56" max="63" width="21.140625" style="122" bestFit="1" customWidth="1"/>
    <col min="64" max="256" width="11.42578125" style="122"/>
    <col min="257" max="257" width="41.85546875" style="122" customWidth="1"/>
    <col min="258" max="258" width="10.5703125" style="122" customWidth="1"/>
    <col min="259" max="259" width="13.7109375" style="122" customWidth="1"/>
    <col min="260" max="260" width="18.42578125" style="122" customWidth="1"/>
    <col min="261" max="261" width="11" style="122" customWidth="1"/>
    <col min="262" max="262" width="13.85546875" style="122" bestFit="1" customWidth="1"/>
    <col min="263" max="263" width="20.140625" style="122" bestFit="1" customWidth="1"/>
    <col min="264" max="264" width="10.5703125" style="122" customWidth="1"/>
    <col min="265" max="265" width="13.85546875" style="122" bestFit="1" customWidth="1"/>
    <col min="266" max="266" width="17" style="122" bestFit="1" customWidth="1"/>
    <col min="267" max="302" width="0" style="122" hidden="1" customWidth="1"/>
    <col min="303" max="311" width="20" style="122" bestFit="1" customWidth="1"/>
    <col min="312" max="319" width="21.140625" style="122" bestFit="1" customWidth="1"/>
    <col min="320" max="512" width="11.42578125" style="122"/>
    <col min="513" max="513" width="41.85546875" style="122" customWidth="1"/>
    <col min="514" max="514" width="10.5703125" style="122" customWidth="1"/>
    <col min="515" max="515" width="13.7109375" style="122" customWidth="1"/>
    <col min="516" max="516" width="18.42578125" style="122" customWidth="1"/>
    <col min="517" max="517" width="11" style="122" customWidth="1"/>
    <col min="518" max="518" width="13.85546875" style="122" bestFit="1" customWidth="1"/>
    <col min="519" max="519" width="20.140625" style="122" bestFit="1" customWidth="1"/>
    <col min="520" max="520" width="10.5703125" style="122" customWidth="1"/>
    <col min="521" max="521" width="13.85546875" style="122" bestFit="1" customWidth="1"/>
    <col min="522" max="522" width="17" style="122" bestFit="1" customWidth="1"/>
    <col min="523" max="558" width="0" style="122" hidden="1" customWidth="1"/>
    <col min="559" max="567" width="20" style="122" bestFit="1" customWidth="1"/>
    <col min="568" max="575" width="21.140625" style="122" bestFit="1" customWidth="1"/>
    <col min="576" max="768" width="11.42578125" style="122"/>
    <col min="769" max="769" width="41.85546875" style="122" customWidth="1"/>
    <col min="770" max="770" width="10.5703125" style="122" customWidth="1"/>
    <col min="771" max="771" width="13.7109375" style="122" customWidth="1"/>
    <col min="772" max="772" width="18.42578125" style="122" customWidth="1"/>
    <col min="773" max="773" width="11" style="122" customWidth="1"/>
    <col min="774" max="774" width="13.85546875" style="122" bestFit="1" customWidth="1"/>
    <col min="775" max="775" width="20.140625" style="122" bestFit="1" customWidth="1"/>
    <col min="776" max="776" width="10.5703125" style="122" customWidth="1"/>
    <col min="777" max="777" width="13.85546875" style="122" bestFit="1" customWidth="1"/>
    <col min="778" max="778" width="17" style="122" bestFit="1" customWidth="1"/>
    <col min="779" max="814" width="0" style="122" hidden="1" customWidth="1"/>
    <col min="815" max="823" width="20" style="122" bestFit="1" customWidth="1"/>
    <col min="824" max="831" width="21.140625" style="122" bestFit="1" customWidth="1"/>
    <col min="832" max="1024" width="11.42578125" style="122"/>
    <col min="1025" max="1025" width="41.85546875" style="122" customWidth="1"/>
    <col min="1026" max="1026" width="10.5703125" style="122" customWidth="1"/>
    <col min="1027" max="1027" width="13.7109375" style="122" customWidth="1"/>
    <col min="1028" max="1028" width="18.42578125" style="122" customWidth="1"/>
    <col min="1029" max="1029" width="11" style="122" customWidth="1"/>
    <col min="1030" max="1030" width="13.85546875" style="122" bestFit="1" customWidth="1"/>
    <col min="1031" max="1031" width="20.140625" style="122" bestFit="1" customWidth="1"/>
    <col min="1032" max="1032" width="10.5703125" style="122" customWidth="1"/>
    <col min="1033" max="1033" width="13.85546875" style="122" bestFit="1" customWidth="1"/>
    <col min="1034" max="1034" width="17" style="122" bestFit="1" customWidth="1"/>
    <col min="1035" max="1070" width="0" style="122" hidden="1" customWidth="1"/>
    <col min="1071" max="1079" width="20" style="122" bestFit="1" customWidth="1"/>
    <col min="1080" max="1087" width="21.140625" style="122" bestFit="1" customWidth="1"/>
    <col min="1088" max="1280" width="11.42578125" style="122"/>
    <col min="1281" max="1281" width="41.85546875" style="122" customWidth="1"/>
    <col min="1282" max="1282" width="10.5703125" style="122" customWidth="1"/>
    <col min="1283" max="1283" width="13.7109375" style="122" customWidth="1"/>
    <col min="1284" max="1284" width="18.42578125" style="122" customWidth="1"/>
    <col min="1285" max="1285" width="11" style="122" customWidth="1"/>
    <col min="1286" max="1286" width="13.85546875" style="122" bestFit="1" customWidth="1"/>
    <col min="1287" max="1287" width="20.140625" style="122" bestFit="1" customWidth="1"/>
    <col min="1288" max="1288" width="10.5703125" style="122" customWidth="1"/>
    <col min="1289" max="1289" width="13.85546875" style="122" bestFit="1" customWidth="1"/>
    <col min="1290" max="1290" width="17" style="122" bestFit="1" customWidth="1"/>
    <col min="1291" max="1326" width="0" style="122" hidden="1" customWidth="1"/>
    <col min="1327" max="1335" width="20" style="122" bestFit="1" customWidth="1"/>
    <col min="1336" max="1343" width="21.140625" style="122" bestFit="1" customWidth="1"/>
    <col min="1344" max="1536" width="11.42578125" style="122"/>
    <col min="1537" max="1537" width="41.85546875" style="122" customWidth="1"/>
    <col min="1538" max="1538" width="10.5703125" style="122" customWidth="1"/>
    <col min="1539" max="1539" width="13.7109375" style="122" customWidth="1"/>
    <col min="1540" max="1540" width="18.42578125" style="122" customWidth="1"/>
    <col min="1541" max="1541" width="11" style="122" customWidth="1"/>
    <col min="1542" max="1542" width="13.85546875" style="122" bestFit="1" customWidth="1"/>
    <col min="1543" max="1543" width="20.140625" style="122" bestFit="1" customWidth="1"/>
    <col min="1544" max="1544" width="10.5703125" style="122" customWidth="1"/>
    <col min="1545" max="1545" width="13.85546875" style="122" bestFit="1" customWidth="1"/>
    <col min="1546" max="1546" width="17" style="122" bestFit="1" customWidth="1"/>
    <col min="1547" max="1582" width="0" style="122" hidden="1" customWidth="1"/>
    <col min="1583" max="1591" width="20" style="122" bestFit="1" customWidth="1"/>
    <col min="1592" max="1599" width="21.140625" style="122" bestFit="1" customWidth="1"/>
    <col min="1600" max="1792" width="11.42578125" style="122"/>
    <col min="1793" max="1793" width="41.85546875" style="122" customWidth="1"/>
    <col min="1794" max="1794" width="10.5703125" style="122" customWidth="1"/>
    <col min="1795" max="1795" width="13.7109375" style="122" customWidth="1"/>
    <col min="1796" max="1796" width="18.42578125" style="122" customWidth="1"/>
    <col min="1797" max="1797" width="11" style="122" customWidth="1"/>
    <col min="1798" max="1798" width="13.85546875" style="122" bestFit="1" customWidth="1"/>
    <col min="1799" max="1799" width="20.140625" style="122" bestFit="1" customWidth="1"/>
    <col min="1800" max="1800" width="10.5703125" style="122" customWidth="1"/>
    <col min="1801" max="1801" width="13.85546875" style="122" bestFit="1" customWidth="1"/>
    <col min="1802" max="1802" width="17" style="122" bestFit="1" customWidth="1"/>
    <col min="1803" max="1838" width="0" style="122" hidden="1" customWidth="1"/>
    <col min="1839" max="1847" width="20" style="122" bestFit="1" customWidth="1"/>
    <col min="1848" max="1855" width="21.140625" style="122" bestFit="1" customWidth="1"/>
    <col min="1856" max="2048" width="11.42578125" style="122"/>
    <col min="2049" max="2049" width="41.85546875" style="122" customWidth="1"/>
    <col min="2050" max="2050" width="10.5703125" style="122" customWidth="1"/>
    <col min="2051" max="2051" width="13.7109375" style="122" customWidth="1"/>
    <col min="2052" max="2052" width="18.42578125" style="122" customWidth="1"/>
    <col min="2053" max="2053" width="11" style="122" customWidth="1"/>
    <col min="2054" max="2054" width="13.85546875" style="122" bestFit="1" customWidth="1"/>
    <col min="2055" max="2055" width="20.140625" style="122" bestFit="1" customWidth="1"/>
    <col min="2056" max="2056" width="10.5703125" style="122" customWidth="1"/>
    <col min="2057" max="2057" width="13.85546875" style="122" bestFit="1" customWidth="1"/>
    <col min="2058" max="2058" width="17" style="122" bestFit="1" customWidth="1"/>
    <col min="2059" max="2094" width="0" style="122" hidden="1" customWidth="1"/>
    <col min="2095" max="2103" width="20" style="122" bestFit="1" customWidth="1"/>
    <col min="2104" max="2111" width="21.140625" style="122" bestFit="1" customWidth="1"/>
    <col min="2112" max="2304" width="11.42578125" style="122"/>
    <col min="2305" max="2305" width="41.85546875" style="122" customWidth="1"/>
    <col min="2306" max="2306" width="10.5703125" style="122" customWidth="1"/>
    <col min="2307" max="2307" width="13.7109375" style="122" customWidth="1"/>
    <col min="2308" max="2308" width="18.42578125" style="122" customWidth="1"/>
    <col min="2309" max="2309" width="11" style="122" customWidth="1"/>
    <col min="2310" max="2310" width="13.85546875" style="122" bestFit="1" customWidth="1"/>
    <col min="2311" max="2311" width="20.140625" style="122" bestFit="1" customWidth="1"/>
    <col min="2312" max="2312" width="10.5703125" style="122" customWidth="1"/>
    <col min="2313" max="2313" width="13.85546875" style="122" bestFit="1" customWidth="1"/>
    <col min="2314" max="2314" width="17" style="122" bestFit="1" customWidth="1"/>
    <col min="2315" max="2350" width="0" style="122" hidden="1" customWidth="1"/>
    <col min="2351" max="2359" width="20" style="122" bestFit="1" customWidth="1"/>
    <col min="2360" max="2367" width="21.140625" style="122" bestFit="1" customWidth="1"/>
    <col min="2368" max="2560" width="11.42578125" style="122"/>
    <col min="2561" max="2561" width="41.85546875" style="122" customWidth="1"/>
    <col min="2562" max="2562" width="10.5703125" style="122" customWidth="1"/>
    <col min="2563" max="2563" width="13.7109375" style="122" customWidth="1"/>
    <col min="2564" max="2564" width="18.42578125" style="122" customWidth="1"/>
    <col min="2565" max="2565" width="11" style="122" customWidth="1"/>
    <col min="2566" max="2566" width="13.85546875" style="122" bestFit="1" customWidth="1"/>
    <col min="2567" max="2567" width="20.140625" style="122" bestFit="1" customWidth="1"/>
    <col min="2568" max="2568" width="10.5703125" style="122" customWidth="1"/>
    <col min="2569" max="2569" width="13.85546875" style="122" bestFit="1" customWidth="1"/>
    <col min="2570" max="2570" width="17" style="122" bestFit="1" customWidth="1"/>
    <col min="2571" max="2606" width="0" style="122" hidden="1" customWidth="1"/>
    <col min="2607" max="2615" width="20" style="122" bestFit="1" customWidth="1"/>
    <col min="2616" max="2623" width="21.140625" style="122" bestFit="1" customWidth="1"/>
    <col min="2624" max="2816" width="11.42578125" style="122"/>
    <col min="2817" max="2817" width="41.85546875" style="122" customWidth="1"/>
    <col min="2818" max="2818" width="10.5703125" style="122" customWidth="1"/>
    <col min="2819" max="2819" width="13.7109375" style="122" customWidth="1"/>
    <col min="2820" max="2820" width="18.42578125" style="122" customWidth="1"/>
    <col min="2821" max="2821" width="11" style="122" customWidth="1"/>
    <col min="2822" max="2822" width="13.85546875" style="122" bestFit="1" customWidth="1"/>
    <col min="2823" max="2823" width="20.140625" style="122" bestFit="1" customWidth="1"/>
    <col min="2824" max="2824" width="10.5703125" style="122" customWidth="1"/>
    <col min="2825" max="2825" width="13.85546875" style="122" bestFit="1" customWidth="1"/>
    <col min="2826" max="2826" width="17" style="122" bestFit="1" customWidth="1"/>
    <col min="2827" max="2862" width="0" style="122" hidden="1" customWidth="1"/>
    <col min="2863" max="2871" width="20" style="122" bestFit="1" customWidth="1"/>
    <col min="2872" max="2879" width="21.140625" style="122" bestFit="1" customWidth="1"/>
    <col min="2880" max="3072" width="11.42578125" style="122"/>
    <col min="3073" max="3073" width="41.85546875" style="122" customWidth="1"/>
    <col min="3074" max="3074" width="10.5703125" style="122" customWidth="1"/>
    <col min="3075" max="3075" width="13.7109375" style="122" customWidth="1"/>
    <col min="3076" max="3076" width="18.42578125" style="122" customWidth="1"/>
    <col min="3077" max="3077" width="11" style="122" customWidth="1"/>
    <col min="3078" max="3078" width="13.85546875" style="122" bestFit="1" customWidth="1"/>
    <col min="3079" max="3079" width="20.140625" style="122" bestFit="1" customWidth="1"/>
    <col min="3080" max="3080" width="10.5703125" style="122" customWidth="1"/>
    <col min="3081" max="3081" width="13.85546875" style="122" bestFit="1" customWidth="1"/>
    <col min="3082" max="3082" width="17" style="122" bestFit="1" customWidth="1"/>
    <col min="3083" max="3118" width="0" style="122" hidden="1" customWidth="1"/>
    <col min="3119" max="3127" width="20" style="122" bestFit="1" customWidth="1"/>
    <col min="3128" max="3135" width="21.140625" style="122" bestFit="1" customWidth="1"/>
    <col min="3136" max="3328" width="11.42578125" style="122"/>
    <col min="3329" max="3329" width="41.85546875" style="122" customWidth="1"/>
    <col min="3330" max="3330" width="10.5703125" style="122" customWidth="1"/>
    <col min="3331" max="3331" width="13.7109375" style="122" customWidth="1"/>
    <col min="3332" max="3332" width="18.42578125" style="122" customWidth="1"/>
    <col min="3333" max="3333" width="11" style="122" customWidth="1"/>
    <col min="3334" max="3334" width="13.85546875" style="122" bestFit="1" customWidth="1"/>
    <col min="3335" max="3335" width="20.140625" style="122" bestFit="1" customWidth="1"/>
    <col min="3336" max="3336" width="10.5703125" style="122" customWidth="1"/>
    <col min="3337" max="3337" width="13.85546875" style="122" bestFit="1" customWidth="1"/>
    <col min="3338" max="3338" width="17" style="122" bestFit="1" customWidth="1"/>
    <col min="3339" max="3374" width="0" style="122" hidden="1" customWidth="1"/>
    <col min="3375" max="3383" width="20" style="122" bestFit="1" customWidth="1"/>
    <col min="3384" max="3391" width="21.140625" style="122" bestFit="1" customWidth="1"/>
    <col min="3392" max="3584" width="11.42578125" style="122"/>
    <col min="3585" max="3585" width="41.85546875" style="122" customWidth="1"/>
    <col min="3586" max="3586" width="10.5703125" style="122" customWidth="1"/>
    <col min="3587" max="3587" width="13.7109375" style="122" customWidth="1"/>
    <col min="3588" max="3588" width="18.42578125" style="122" customWidth="1"/>
    <col min="3589" max="3589" width="11" style="122" customWidth="1"/>
    <col min="3590" max="3590" width="13.85546875" style="122" bestFit="1" customWidth="1"/>
    <col min="3591" max="3591" width="20.140625" style="122" bestFit="1" customWidth="1"/>
    <col min="3592" max="3592" width="10.5703125" style="122" customWidth="1"/>
    <col min="3593" max="3593" width="13.85546875" style="122" bestFit="1" customWidth="1"/>
    <col min="3594" max="3594" width="17" style="122" bestFit="1" customWidth="1"/>
    <col min="3595" max="3630" width="0" style="122" hidden="1" customWidth="1"/>
    <col min="3631" max="3639" width="20" style="122" bestFit="1" customWidth="1"/>
    <col min="3640" max="3647" width="21.140625" style="122" bestFit="1" customWidth="1"/>
    <col min="3648" max="3840" width="11.42578125" style="122"/>
    <col min="3841" max="3841" width="41.85546875" style="122" customWidth="1"/>
    <col min="3842" max="3842" width="10.5703125" style="122" customWidth="1"/>
    <col min="3843" max="3843" width="13.7109375" style="122" customWidth="1"/>
    <col min="3844" max="3844" width="18.42578125" style="122" customWidth="1"/>
    <col min="3845" max="3845" width="11" style="122" customWidth="1"/>
    <col min="3846" max="3846" width="13.85546875" style="122" bestFit="1" customWidth="1"/>
    <col min="3847" max="3847" width="20.140625" style="122" bestFit="1" customWidth="1"/>
    <col min="3848" max="3848" width="10.5703125" style="122" customWidth="1"/>
    <col min="3849" max="3849" width="13.85546875" style="122" bestFit="1" customWidth="1"/>
    <col min="3850" max="3850" width="17" style="122" bestFit="1" customWidth="1"/>
    <col min="3851" max="3886" width="0" style="122" hidden="1" customWidth="1"/>
    <col min="3887" max="3895" width="20" style="122" bestFit="1" customWidth="1"/>
    <col min="3896" max="3903" width="21.140625" style="122" bestFit="1" customWidth="1"/>
    <col min="3904" max="4096" width="11.42578125" style="122"/>
    <col min="4097" max="4097" width="41.85546875" style="122" customWidth="1"/>
    <col min="4098" max="4098" width="10.5703125" style="122" customWidth="1"/>
    <col min="4099" max="4099" width="13.7109375" style="122" customWidth="1"/>
    <col min="4100" max="4100" width="18.42578125" style="122" customWidth="1"/>
    <col min="4101" max="4101" width="11" style="122" customWidth="1"/>
    <col min="4102" max="4102" width="13.85546875" style="122" bestFit="1" customWidth="1"/>
    <col min="4103" max="4103" width="20.140625" style="122" bestFit="1" customWidth="1"/>
    <col min="4104" max="4104" width="10.5703125" style="122" customWidth="1"/>
    <col min="4105" max="4105" width="13.85546875" style="122" bestFit="1" customWidth="1"/>
    <col min="4106" max="4106" width="17" style="122" bestFit="1" customWidth="1"/>
    <col min="4107" max="4142" width="0" style="122" hidden="1" customWidth="1"/>
    <col min="4143" max="4151" width="20" style="122" bestFit="1" customWidth="1"/>
    <col min="4152" max="4159" width="21.140625" style="122" bestFit="1" customWidth="1"/>
    <col min="4160" max="4352" width="11.42578125" style="122"/>
    <col min="4353" max="4353" width="41.85546875" style="122" customWidth="1"/>
    <col min="4354" max="4354" width="10.5703125" style="122" customWidth="1"/>
    <col min="4355" max="4355" width="13.7109375" style="122" customWidth="1"/>
    <col min="4356" max="4356" width="18.42578125" style="122" customWidth="1"/>
    <col min="4357" max="4357" width="11" style="122" customWidth="1"/>
    <col min="4358" max="4358" width="13.85546875" style="122" bestFit="1" customWidth="1"/>
    <col min="4359" max="4359" width="20.140625" style="122" bestFit="1" customWidth="1"/>
    <col min="4360" max="4360" width="10.5703125" style="122" customWidth="1"/>
    <col min="4361" max="4361" width="13.85546875" style="122" bestFit="1" customWidth="1"/>
    <col min="4362" max="4362" width="17" style="122" bestFit="1" customWidth="1"/>
    <col min="4363" max="4398" width="0" style="122" hidden="1" customWidth="1"/>
    <col min="4399" max="4407" width="20" style="122" bestFit="1" customWidth="1"/>
    <col min="4408" max="4415" width="21.140625" style="122" bestFit="1" customWidth="1"/>
    <col min="4416" max="4608" width="11.42578125" style="122"/>
    <col min="4609" max="4609" width="41.85546875" style="122" customWidth="1"/>
    <col min="4610" max="4610" width="10.5703125" style="122" customWidth="1"/>
    <col min="4611" max="4611" width="13.7109375" style="122" customWidth="1"/>
    <col min="4612" max="4612" width="18.42578125" style="122" customWidth="1"/>
    <col min="4613" max="4613" width="11" style="122" customWidth="1"/>
    <col min="4614" max="4614" width="13.85546875" style="122" bestFit="1" customWidth="1"/>
    <col min="4615" max="4615" width="20.140625" style="122" bestFit="1" customWidth="1"/>
    <col min="4616" max="4616" width="10.5703125" style="122" customWidth="1"/>
    <col min="4617" max="4617" width="13.85546875" style="122" bestFit="1" customWidth="1"/>
    <col min="4618" max="4618" width="17" style="122" bestFit="1" customWidth="1"/>
    <col min="4619" max="4654" width="0" style="122" hidden="1" customWidth="1"/>
    <col min="4655" max="4663" width="20" style="122" bestFit="1" customWidth="1"/>
    <col min="4664" max="4671" width="21.140625" style="122" bestFit="1" customWidth="1"/>
    <col min="4672" max="4864" width="11.42578125" style="122"/>
    <col min="4865" max="4865" width="41.85546875" style="122" customWidth="1"/>
    <col min="4866" max="4866" width="10.5703125" style="122" customWidth="1"/>
    <col min="4867" max="4867" width="13.7109375" style="122" customWidth="1"/>
    <col min="4868" max="4868" width="18.42578125" style="122" customWidth="1"/>
    <col min="4869" max="4869" width="11" style="122" customWidth="1"/>
    <col min="4870" max="4870" width="13.85546875" style="122" bestFit="1" customWidth="1"/>
    <col min="4871" max="4871" width="20.140625" style="122" bestFit="1" customWidth="1"/>
    <col min="4872" max="4872" width="10.5703125" style="122" customWidth="1"/>
    <col min="4873" max="4873" width="13.85546875" style="122" bestFit="1" customWidth="1"/>
    <col min="4874" max="4874" width="17" style="122" bestFit="1" customWidth="1"/>
    <col min="4875" max="4910" width="0" style="122" hidden="1" customWidth="1"/>
    <col min="4911" max="4919" width="20" style="122" bestFit="1" customWidth="1"/>
    <col min="4920" max="4927" width="21.140625" style="122" bestFit="1" customWidth="1"/>
    <col min="4928" max="5120" width="11.42578125" style="122"/>
    <col min="5121" max="5121" width="41.85546875" style="122" customWidth="1"/>
    <col min="5122" max="5122" width="10.5703125" style="122" customWidth="1"/>
    <col min="5123" max="5123" width="13.7109375" style="122" customWidth="1"/>
    <col min="5124" max="5124" width="18.42578125" style="122" customWidth="1"/>
    <col min="5125" max="5125" width="11" style="122" customWidth="1"/>
    <col min="5126" max="5126" width="13.85546875" style="122" bestFit="1" customWidth="1"/>
    <col min="5127" max="5127" width="20.140625" style="122" bestFit="1" customWidth="1"/>
    <col min="5128" max="5128" width="10.5703125" style="122" customWidth="1"/>
    <col min="5129" max="5129" width="13.85546875" style="122" bestFit="1" customWidth="1"/>
    <col min="5130" max="5130" width="17" style="122" bestFit="1" customWidth="1"/>
    <col min="5131" max="5166" width="0" style="122" hidden="1" customWidth="1"/>
    <col min="5167" max="5175" width="20" style="122" bestFit="1" customWidth="1"/>
    <col min="5176" max="5183" width="21.140625" style="122" bestFit="1" customWidth="1"/>
    <col min="5184" max="5376" width="11.42578125" style="122"/>
    <col min="5377" max="5377" width="41.85546875" style="122" customWidth="1"/>
    <col min="5378" max="5378" width="10.5703125" style="122" customWidth="1"/>
    <col min="5379" max="5379" width="13.7109375" style="122" customWidth="1"/>
    <col min="5380" max="5380" width="18.42578125" style="122" customWidth="1"/>
    <col min="5381" max="5381" width="11" style="122" customWidth="1"/>
    <col min="5382" max="5382" width="13.85546875" style="122" bestFit="1" customWidth="1"/>
    <col min="5383" max="5383" width="20.140625" style="122" bestFit="1" customWidth="1"/>
    <col min="5384" max="5384" width="10.5703125" style="122" customWidth="1"/>
    <col min="5385" max="5385" width="13.85546875" style="122" bestFit="1" customWidth="1"/>
    <col min="5386" max="5386" width="17" style="122" bestFit="1" customWidth="1"/>
    <col min="5387" max="5422" width="0" style="122" hidden="1" customWidth="1"/>
    <col min="5423" max="5431" width="20" style="122" bestFit="1" customWidth="1"/>
    <col min="5432" max="5439" width="21.140625" style="122" bestFit="1" customWidth="1"/>
    <col min="5440" max="5632" width="11.42578125" style="122"/>
    <col min="5633" max="5633" width="41.85546875" style="122" customWidth="1"/>
    <col min="5634" max="5634" width="10.5703125" style="122" customWidth="1"/>
    <col min="5635" max="5635" width="13.7109375" style="122" customWidth="1"/>
    <col min="5636" max="5636" width="18.42578125" style="122" customWidth="1"/>
    <col min="5637" max="5637" width="11" style="122" customWidth="1"/>
    <col min="5638" max="5638" width="13.85546875" style="122" bestFit="1" customWidth="1"/>
    <col min="5639" max="5639" width="20.140625" style="122" bestFit="1" customWidth="1"/>
    <col min="5640" max="5640" width="10.5703125" style="122" customWidth="1"/>
    <col min="5641" max="5641" width="13.85546875" style="122" bestFit="1" customWidth="1"/>
    <col min="5642" max="5642" width="17" style="122" bestFit="1" customWidth="1"/>
    <col min="5643" max="5678" width="0" style="122" hidden="1" customWidth="1"/>
    <col min="5679" max="5687" width="20" style="122" bestFit="1" customWidth="1"/>
    <col min="5688" max="5695" width="21.140625" style="122" bestFit="1" customWidth="1"/>
    <col min="5696" max="5888" width="11.42578125" style="122"/>
    <col min="5889" max="5889" width="41.85546875" style="122" customWidth="1"/>
    <col min="5890" max="5890" width="10.5703125" style="122" customWidth="1"/>
    <col min="5891" max="5891" width="13.7109375" style="122" customWidth="1"/>
    <col min="5892" max="5892" width="18.42578125" style="122" customWidth="1"/>
    <col min="5893" max="5893" width="11" style="122" customWidth="1"/>
    <col min="5894" max="5894" width="13.85546875" style="122" bestFit="1" customWidth="1"/>
    <col min="5895" max="5895" width="20.140625" style="122" bestFit="1" customWidth="1"/>
    <col min="5896" max="5896" width="10.5703125" style="122" customWidth="1"/>
    <col min="5897" max="5897" width="13.85546875" style="122" bestFit="1" customWidth="1"/>
    <col min="5898" max="5898" width="17" style="122" bestFit="1" customWidth="1"/>
    <col min="5899" max="5934" width="0" style="122" hidden="1" customWidth="1"/>
    <col min="5935" max="5943" width="20" style="122" bestFit="1" customWidth="1"/>
    <col min="5944" max="5951" width="21.140625" style="122" bestFit="1" customWidth="1"/>
    <col min="5952" max="6144" width="11.42578125" style="122"/>
    <col min="6145" max="6145" width="41.85546875" style="122" customWidth="1"/>
    <col min="6146" max="6146" width="10.5703125" style="122" customWidth="1"/>
    <col min="6147" max="6147" width="13.7109375" style="122" customWidth="1"/>
    <col min="6148" max="6148" width="18.42578125" style="122" customWidth="1"/>
    <col min="6149" max="6149" width="11" style="122" customWidth="1"/>
    <col min="6150" max="6150" width="13.85546875" style="122" bestFit="1" customWidth="1"/>
    <col min="6151" max="6151" width="20.140625" style="122" bestFit="1" customWidth="1"/>
    <col min="6152" max="6152" width="10.5703125" style="122" customWidth="1"/>
    <col min="6153" max="6153" width="13.85546875" style="122" bestFit="1" customWidth="1"/>
    <col min="6154" max="6154" width="17" style="122" bestFit="1" customWidth="1"/>
    <col min="6155" max="6190" width="0" style="122" hidden="1" customWidth="1"/>
    <col min="6191" max="6199" width="20" style="122" bestFit="1" customWidth="1"/>
    <col min="6200" max="6207" width="21.140625" style="122" bestFit="1" customWidth="1"/>
    <col min="6208" max="6400" width="11.42578125" style="122"/>
    <col min="6401" max="6401" width="41.85546875" style="122" customWidth="1"/>
    <col min="6402" max="6402" width="10.5703125" style="122" customWidth="1"/>
    <col min="6403" max="6403" width="13.7109375" style="122" customWidth="1"/>
    <col min="6404" max="6404" width="18.42578125" style="122" customWidth="1"/>
    <col min="6405" max="6405" width="11" style="122" customWidth="1"/>
    <col min="6406" max="6406" width="13.85546875" style="122" bestFit="1" customWidth="1"/>
    <col min="6407" max="6407" width="20.140625" style="122" bestFit="1" customWidth="1"/>
    <col min="6408" max="6408" width="10.5703125" style="122" customWidth="1"/>
    <col min="6409" max="6409" width="13.85546875" style="122" bestFit="1" customWidth="1"/>
    <col min="6410" max="6410" width="17" style="122" bestFit="1" customWidth="1"/>
    <col min="6411" max="6446" width="0" style="122" hidden="1" customWidth="1"/>
    <col min="6447" max="6455" width="20" style="122" bestFit="1" customWidth="1"/>
    <col min="6456" max="6463" width="21.140625" style="122" bestFit="1" customWidth="1"/>
    <col min="6464" max="6656" width="11.42578125" style="122"/>
    <col min="6657" max="6657" width="41.85546875" style="122" customWidth="1"/>
    <col min="6658" max="6658" width="10.5703125" style="122" customWidth="1"/>
    <col min="6659" max="6659" width="13.7109375" style="122" customWidth="1"/>
    <col min="6660" max="6660" width="18.42578125" style="122" customWidth="1"/>
    <col min="6661" max="6661" width="11" style="122" customWidth="1"/>
    <col min="6662" max="6662" width="13.85546875" style="122" bestFit="1" customWidth="1"/>
    <col min="6663" max="6663" width="20.140625" style="122" bestFit="1" customWidth="1"/>
    <col min="6664" max="6664" width="10.5703125" style="122" customWidth="1"/>
    <col min="6665" max="6665" width="13.85546875" style="122" bestFit="1" customWidth="1"/>
    <col min="6666" max="6666" width="17" style="122" bestFit="1" customWidth="1"/>
    <col min="6667" max="6702" width="0" style="122" hidden="1" customWidth="1"/>
    <col min="6703" max="6711" width="20" style="122" bestFit="1" customWidth="1"/>
    <col min="6712" max="6719" width="21.140625" style="122" bestFit="1" customWidth="1"/>
    <col min="6720" max="6912" width="11.42578125" style="122"/>
    <col min="6913" max="6913" width="41.85546875" style="122" customWidth="1"/>
    <col min="6914" max="6914" width="10.5703125" style="122" customWidth="1"/>
    <col min="6915" max="6915" width="13.7109375" style="122" customWidth="1"/>
    <col min="6916" max="6916" width="18.42578125" style="122" customWidth="1"/>
    <col min="6917" max="6917" width="11" style="122" customWidth="1"/>
    <col min="6918" max="6918" width="13.85546875" style="122" bestFit="1" customWidth="1"/>
    <col min="6919" max="6919" width="20.140625" style="122" bestFit="1" customWidth="1"/>
    <col min="6920" max="6920" width="10.5703125" style="122" customWidth="1"/>
    <col min="6921" max="6921" width="13.85546875" style="122" bestFit="1" customWidth="1"/>
    <col min="6922" max="6922" width="17" style="122" bestFit="1" customWidth="1"/>
    <col min="6923" max="6958" width="0" style="122" hidden="1" customWidth="1"/>
    <col min="6959" max="6967" width="20" style="122" bestFit="1" customWidth="1"/>
    <col min="6968" max="6975" width="21.140625" style="122" bestFit="1" customWidth="1"/>
    <col min="6976" max="7168" width="11.42578125" style="122"/>
    <col min="7169" max="7169" width="41.85546875" style="122" customWidth="1"/>
    <col min="7170" max="7170" width="10.5703125" style="122" customWidth="1"/>
    <col min="7171" max="7171" width="13.7109375" style="122" customWidth="1"/>
    <col min="7172" max="7172" width="18.42578125" style="122" customWidth="1"/>
    <col min="7173" max="7173" width="11" style="122" customWidth="1"/>
    <col min="7174" max="7174" width="13.85546875" style="122" bestFit="1" customWidth="1"/>
    <col min="7175" max="7175" width="20.140625" style="122" bestFit="1" customWidth="1"/>
    <col min="7176" max="7176" width="10.5703125" style="122" customWidth="1"/>
    <col min="7177" max="7177" width="13.85546875" style="122" bestFit="1" customWidth="1"/>
    <col min="7178" max="7178" width="17" style="122" bestFit="1" customWidth="1"/>
    <col min="7179" max="7214" width="0" style="122" hidden="1" customWidth="1"/>
    <col min="7215" max="7223" width="20" style="122" bestFit="1" customWidth="1"/>
    <col min="7224" max="7231" width="21.140625" style="122" bestFit="1" customWidth="1"/>
    <col min="7232" max="7424" width="11.42578125" style="122"/>
    <col min="7425" max="7425" width="41.85546875" style="122" customWidth="1"/>
    <col min="7426" max="7426" width="10.5703125" style="122" customWidth="1"/>
    <col min="7427" max="7427" width="13.7109375" style="122" customWidth="1"/>
    <col min="7428" max="7428" width="18.42578125" style="122" customWidth="1"/>
    <col min="7429" max="7429" width="11" style="122" customWidth="1"/>
    <col min="7430" max="7430" width="13.85546875" style="122" bestFit="1" customWidth="1"/>
    <col min="7431" max="7431" width="20.140625" style="122" bestFit="1" customWidth="1"/>
    <col min="7432" max="7432" width="10.5703125" style="122" customWidth="1"/>
    <col min="7433" max="7433" width="13.85546875" style="122" bestFit="1" customWidth="1"/>
    <col min="7434" max="7434" width="17" style="122" bestFit="1" customWidth="1"/>
    <col min="7435" max="7470" width="0" style="122" hidden="1" customWidth="1"/>
    <col min="7471" max="7479" width="20" style="122" bestFit="1" customWidth="1"/>
    <col min="7480" max="7487" width="21.140625" style="122" bestFit="1" customWidth="1"/>
    <col min="7488" max="7680" width="11.42578125" style="122"/>
    <col min="7681" max="7681" width="41.85546875" style="122" customWidth="1"/>
    <col min="7682" max="7682" width="10.5703125" style="122" customWidth="1"/>
    <col min="7683" max="7683" width="13.7109375" style="122" customWidth="1"/>
    <col min="7684" max="7684" width="18.42578125" style="122" customWidth="1"/>
    <col min="7685" max="7685" width="11" style="122" customWidth="1"/>
    <col min="7686" max="7686" width="13.85546875" style="122" bestFit="1" customWidth="1"/>
    <col min="7687" max="7687" width="20.140625" style="122" bestFit="1" customWidth="1"/>
    <col min="7688" max="7688" width="10.5703125" style="122" customWidth="1"/>
    <col min="7689" max="7689" width="13.85546875" style="122" bestFit="1" customWidth="1"/>
    <col min="7690" max="7690" width="17" style="122" bestFit="1" customWidth="1"/>
    <col min="7691" max="7726" width="0" style="122" hidden="1" customWidth="1"/>
    <col min="7727" max="7735" width="20" style="122" bestFit="1" customWidth="1"/>
    <col min="7736" max="7743" width="21.140625" style="122" bestFit="1" customWidth="1"/>
    <col min="7744" max="7936" width="11.42578125" style="122"/>
    <col min="7937" max="7937" width="41.85546875" style="122" customWidth="1"/>
    <col min="7938" max="7938" width="10.5703125" style="122" customWidth="1"/>
    <col min="7939" max="7939" width="13.7109375" style="122" customWidth="1"/>
    <col min="7940" max="7940" width="18.42578125" style="122" customWidth="1"/>
    <col min="7941" max="7941" width="11" style="122" customWidth="1"/>
    <col min="7942" max="7942" width="13.85546875" style="122" bestFit="1" customWidth="1"/>
    <col min="7943" max="7943" width="20.140625" style="122" bestFit="1" customWidth="1"/>
    <col min="7944" max="7944" width="10.5703125" style="122" customWidth="1"/>
    <col min="7945" max="7945" width="13.85546875" style="122" bestFit="1" customWidth="1"/>
    <col min="7946" max="7946" width="17" style="122" bestFit="1" customWidth="1"/>
    <col min="7947" max="7982" width="0" style="122" hidden="1" customWidth="1"/>
    <col min="7983" max="7991" width="20" style="122" bestFit="1" customWidth="1"/>
    <col min="7992" max="7999" width="21.140625" style="122" bestFit="1" customWidth="1"/>
    <col min="8000" max="8192" width="11.42578125" style="122"/>
    <col min="8193" max="8193" width="41.85546875" style="122" customWidth="1"/>
    <col min="8194" max="8194" width="10.5703125" style="122" customWidth="1"/>
    <col min="8195" max="8195" width="13.7109375" style="122" customWidth="1"/>
    <col min="8196" max="8196" width="18.42578125" style="122" customWidth="1"/>
    <col min="8197" max="8197" width="11" style="122" customWidth="1"/>
    <col min="8198" max="8198" width="13.85546875" style="122" bestFit="1" customWidth="1"/>
    <col min="8199" max="8199" width="20.140625" style="122" bestFit="1" customWidth="1"/>
    <col min="8200" max="8200" width="10.5703125" style="122" customWidth="1"/>
    <col min="8201" max="8201" width="13.85546875" style="122" bestFit="1" customWidth="1"/>
    <col min="8202" max="8202" width="17" style="122" bestFit="1" customWidth="1"/>
    <col min="8203" max="8238" width="0" style="122" hidden="1" customWidth="1"/>
    <col min="8239" max="8247" width="20" style="122" bestFit="1" customWidth="1"/>
    <col min="8248" max="8255" width="21.140625" style="122" bestFit="1" customWidth="1"/>
    <col min="8256" max="8448" width="11.42578125" style="122"/>
    <col min="8449" max="8449" width="41.85546875" style="122" customWidth="1"/>
    <col min="8450" max="8450" width="10.5703125" style="122" customWidth="1"/>
    <col min="8451" max="8451" width="13.7109375" style="122" customWidth="1"/>
    <col min="8452" max="8452" width="18.42578125" style="122" customWidth="1"/>
    <col min="8453" max="8453" width="11" style="122" customWidth="1"/>
    <col min="8454" max="8454" width="13.85546875" style="122" bestFit="1" customWidth="1"/>
    <col min="8455" max="8455" width="20.140625" style="122" bestFit="1" customWidth="1"/>
    <col min="8456" max="8456" width="10.5703125" style="122" customWidth="1"/>
    <col min="8457" max="8457" width="13.85546875" style="122" bestFit="1" customWidth="1"/>
    <col min="8458" max="8458" width="17" style="122" bestFit="1" customWidth="1"/>
    <col min="8459" max="8494" width="0" style="122" hidden="1" customWidth="1"/>
    <col min="8495" max="8503" width="20" style="122" bestFit="1" customWidth="1"/>
    <col min="8504" max="8511" width="21.140625" style="122" bestFit="1" customWidth="1"/>
    <col min="8512" max="8704" width="11.42578125" style="122"/>
    <col min="8705" max="8705" width="41.85546875" style="122" customWidth="1"/>
    <col min="8706" max="8706" width="10.5703125" style="122" customWidth="1"/>
    <col min="8707" max="8707" width="13.7109375" style="122" customWidth="1"/>
    <col min="8708" max="8708" width="18.42578125" style="122" customWidth="1"/>
    <col min="8709" max="8709" width="11" style="122" customWidth="1"/>
    <col min="8710" max="8710" width="13.85546875" style="122" bestFit="1" customWidth="1"/>
    <col min="8711" max="8711" width="20.140625" style="122" bestFit="1" customWidth="1"/>
    <col min="8712" max="8712" width="10.5703125" style="122" customWidth="1"/>
    <col min="8713" max="8713" width="13.85546875" style="122" bestFit="1" customWidth="1"/>
    <col min="8714" max="8714" width="17" style="122" bestFit="1" customWidth="1"/>
    <col min="8715" max="8750" width="0" style="122" hidden="1" customWidth="1"/>
    <col min="8751" max="8759" width="20" style="122" bestFit="1" customWidth="1"/>
    <col min="8760" max="8767" width="21.140625" style="122" bestFit="1" customWidth="1"/>
    <col min="8768" max="8960" width="11.42578125" style="122"/>
    <col min="8961" max="8961" width="41.85546875" style="122" customWidth="1"/>
    <col min="8962" max="8962" width="10.5703125" style="122" customWidth="1"/>
    <col min="8963" max="8963" width="13.7109375" style="122" customWidth="1"/>
    <col min="8964" max="8964" width="18.42578125" style="122" customWidth="1"/>
    <col min="8965" max="8965" width="11" style="122" customWidth="1"/>
    <col min="8966" max="8966" width="13.85546875" style="122" bestFit="1" customWidth="1"/>
    <col min="8967" max="8967" width="20.140625" style="122" bestFit="1" customWidth="1"/>
    <col min="8968" max="8968" width="10.5703125" style="122" customWidth="1"/>
    <col min="8969" max="8969" width="13.85546875" style="122" bestFit="1" customWidth="1"/>
    <col min="8970" max="8970" width="17" style="122" bestFit="1" customWidth="1"/>
    <col min="8971" max="9006" width="0" style="122" hidden="1" customWidth="1"/>
    <col min="9007" max="9015" width="20" style="122" bestFit="1" customWidth="1"/>
    <col min="9016" max="9023" width="21.140625" style="122" bestFit="1" customWidth="1"/>
    <col min="9024" max="9216" width="11.42578125" style="122"/>
    <col min="9217" max="9217" width="41.85546875" style="122" customWidth="1"/>
    <col min="9218" max="9218" width="10.5703125" style="122" customWidth="1"/>
    <col min="9219" max="9219" width="13.7109375" style="122" customWidth="1"/>
    <col min="9220" max="9220" width="18.42578125" style="122" customWidth="1"/>
    <col min="9221" max="9221" width="11" style="122" customWidth="1"/>
    <col min="9222" max="9222" width="13.85546875" style="122" bestFit="1" customWidth="1"/>
    <col min="9223" max="9223" width="20.140625" style="122" bestFit="1" customWidth="1"/>
    <col min="9224" max="9224" width="10.5703125" style="122" customWidth="1"/>
    <col min="9225" max="9225" width="13.85546875" style="122" bestFit="1" customWidth="1"/>
    <col min="9226" max="9226" width="17" style="122" bestFit="1" customWidth="1"/>
    <col min="9227" max="9262" width="0" style="122" hidden="1" customWidth="1"/>
    <col min="9263" max="9271" width="20" style="122" bestFit="1" customWidth="1"/>
    <col min="9272" max="9279" width="21.140625" style="122" bestFit="1" customWidth="1"/>
    <col min="9280" max="9472" width="11.42578125" style="122"/>
    <col min="9473" max="9473" width="41.85546875" style="122" customWidth="1"/>
    <col min="9474" max="9474" width="10.5703125" style="122" customWidth="1"/>
    <col min="9475" max="9475" width="13.7109375" style="122" customWidth="1"/>
    <col min="9476" max="9476" width="18.42578125" style="122" customWidth="1"/>
    <col min="9477" max="9477" width="11" style="122" customWidth="1"/>
    <col min="9478" max="9478" width="13.85546875" style="122" bestFit="1" customWidth="1"/>
    <col min="9479" max="9479" width="20.140625" style="122" bestFit="1" customWidth="1"/>
    <col min="9480" max="9480" width="10.5703125" style="122" customWidth="1"/>
    <col min="9481" max="9481" width="13.85546875" style="122" bestFit="1" customWidth="1"/>
    <col min="9482" max="9482" width="17" style="122" bestFit="1" customWidth="1"/>
    <col min="9483" max="9518" width="0" style="122" hidden="1" customWidth="1"/>
    <col min="9519" max="9527" width="20" style="122" bestFit="1" customWidth="1"/>
    <col min="9528" max="9535" width="21.140625" style="122" bestFit="1" customWidth="1"/>
    <col min="9536" max="9728" width="11.42578125" style="122"/>
    <col min="9729" max="9729" width="41.85546875" style="122" customWidth="1"/>
    <col min="9730" max="9730" width="10.5703125" style="122" customWidth="1"/>
    <col min="9731" max="9731" width="13.7109375" style="122" customWidth="1"/>
    <col min="9732" max="9732" width="18.42578125" style="122" customWidth="1"/>
    <col min="9733" max="9733" width="11" style="122" customWidth="1"/>
    <col min="9734" max="9734" width="13.85546875" style="122" bestFit="1" customWidth="1"/>
    <col min="9735" max="9735" width="20.140625" style="122" bestFit="1" customWidth="1"/>
    <col min="9736" max="9736" width="10.5703125" style="122" customWidth="1"/>
    <col min="9737" max="9737" width="13.85546875" style="122" bestFit="1" customWidth="1"/>
    <col min="9738" max="9738" width="17" style="122" bestFit="1" customWidth="1"/>
    <col min="9739" max="9774" width="0" style="122" hidden="1" customWidth="1"/>
    <col min="9775" max="9783" width="20" style="122" bestFit="1" customWidth="1"/>
    <col min="9784" max="9791" width="21.140625" style="122" bestFit="1" customWidth="1"/>
    <col min="9792" max="9984" width="11.42578125" style="122"/>
    <col min="9985" max="9985" width="41.85546875" style="122" customWidth="1"/>
    <col min="9986" max="9986" width="10.5703125" style="122" customWidth="1"/>
    <col min="9987" max="9987" width="13.7109375" style="122" customWidth="1"/>
    <col min="9988" max="9988" width="18.42578125" style="122" customWidth="1"/>
    <col min="9989" max="9989" width="11" style="122" customWidth="1"/>
    <col min="9990" max="9990" width="13.85546875" style="122" bestFit="1" customWidth="1"/>
    <col min="9991" max="9991" width="20.140625" style="122" bestFit="1" customWidth="1"/>
    <col min="9992" max="9992" width="10.5703125" style="122" customWidth="1"/>
    <col min="9993" max="9993" width="13.85546875" style="122" bestFit="1" customWidth="1"/>
    <col min="9994" max="9994" width="17" style="122" bestFit="1" customWidth="1"/>
    <col min="9995" max="10030" width="0" style="122" hidden="1" customWidth="1"/>
    <col min="10031" max="10039" width="20" style="122" bestFit="1" customWidth="1"/>
    <col min="10040" max="10047" width="21.140625" style="122" bestFit="1" customWidth="1"/>
    <col min="10048" max="10240" width="11.42578125" style="122"/>
    <col min="10241" max="10241" width="41.85546875" style="122" customWidth="1"/>
    <col min="10242" max="10242" width="10.5703125" style="122" customWidth="1"/>
    <col min="10243" max="10243" width="13.7109375" style="122" customWidth="1"/>
    <col min="10244" max="10244" width="18.42578125" style="122" customWidth="1"/>
    <col min="10245" max="10245" width="11" style="122" customWidth="1"/>
    <col min="10246" max="10246" width="13.85546875" style="122" bestFit="1" customWidth="1"/>
    <col min="10247" max="10247" width="20.140625" style="122" bestFit="1" customWidth="1"/>
    <col min="10248" max="10248" width="10.5703125" style="122" customWidth="1"/>
    <col min="10249" max="10249" width="13.85546875" style="122" bestFit="1" customWidth="1"/>
    <col min="10250" max="10250" width="17" style="122" bestFit="1" customWidth="1"/>
    <col min="10251" max="10286" width="0" style="122" hidden="1" customWidth="1"/>
    <col min="10287" max="10295" width="20" style="122" bestFit="1" customWidth="1"/>
    <col min="10296" max="10303" width="21.140625" style="122" bestFit="1" customWidth="1"/>
    <col min="10304" max="10496" width="11.42578125" style="122"/>
    <col min="10497" max="10497" width="41.85546875" style="122" customWidth="1"/>
    <col min="10498" max="10498" width="10.5703125" style="122" customWidth="1"/>
    <col min="10499" max="10499" width="13.7109375" style="122" customWidth="1"/>
    <col min="10500" max="10500" width="18.42578125" style="122" customWidth="1"/>
    <col min="10501" max="10501" width="11" style="122" customWidth="1"/>
    <col min="10502" max="10502" width="13.85546875" style="122" bestFit="1" customWidth="1"/>
    <col min="10503" max="10503" width="20.140625" style="122" bestFit="1" customWidth="1"/>
    <col min="10504" max="10504" width="10.5703125" style="122" customWidth="1"/>
    <col min="10505" max="10505" width="13.85546875" style="122" bestFit="1" customWidth="1"/>
    <col min="10506" max="10506" width="17" style="122" bestFit="1" customWidth="1"/>
    <col min="10507" max="10542" width="0" style="122" hidden="1" customWidth="1"/>
    <col min="10543" max="10551" width="20" style="122" bestFit="1" customWidth="1"/>
    <col min="10552" max="10559" width="21.140625" style="122" bestFit="1" customWidth="1"/>
    <col min="10560" max="10752" width="11.42578125" style="122"/>
    <col min="10753" max="10753" width="41.85546875" style="122" customWidth="1"/>
    <col min="10754" max="10754" width="10.5703125" style="122" customWidth="1"/>
    <col min="10755" max="10755" width="13.7109375" style="122" customWidth="1"/>
    <col min="10756" max="10756" width="18.42578125" style="122" customWidth="1"/>
    <col min="10757" max="10757" width="11" style="122" customWidth="1"/>
    <col min="10758" max="10758" width="13.85546875" style="122" bestFit="1" customWidth="1"/>
    <col min="10759" max="10759" width="20.140625" style="122" bestFit="1" customWidth="1"/>
    <col min="10760" max="10760" width="10.5703125" style="122" customWidth="1"/>
    <col min="10761" max="10761" width="13.85546875" style="122" bestFit="1" customWidth="1"/>
    <col min="10762" max="10762" width="17" style="122" bestFit="1" customWidth="1"/>
    <col min="10763" max="10798" width="0" style="122" hidden="1" customWidth="1"/>
    <col min="10799" max="10807" width="20" style="122" bestFit="1" customWidth="1"/>
    <col min="10808" max="10815" width="21.140625" style="122" bestFit="1" customWidth="1"/>
    <col min="10816" max="11008" width="11.42578125" style="122"/>
    <col min="11009" max="11009" width="41.85546875" style="122" customWidth="1"/>
    <col min="11010" max="11010" width="10.5703125" style="122" customWidth="1"/>
    <col min="11011" max="11011" width="13.7109375" style="122" customWidth="1"/>
    <col min="11012" max="11012" width="18.42578125" style="122" customWidth="1"/>
    <col min="11013" max="11013" width="11" style="122" customWidth="1"/>
    <col min="11014" max="11014" width="13.85546875" style="122" bestFit="1" customWidth="1"/>
    <col min="11015" max="11015" width="20.140625" style="122" bestFit="1" customWidth="1"/>
    <col min="11016" max="11016" width="10.5703125" style="122" customWidth="1"/>
    <col min="11017" max="11017" width="13.85546875" style="122" bestFit="1" customWidth="1"/>
    <col min="11018" max="11018" width="17" style="122" bestFit="1" customWidth="1"/>
    <col min="11019" max="11054" width="0" style="122" hidden="1" customWidth="1"/>
    <col min="11055" max="11063" width="20" style="122" bestFit="1" customWidth="1"/>
    <col min="11064" max="11071" width="21.140625" style="122" bestFit="1" customWidth="1"/>
    <col min="11072" max="11264" width="11.42578125" style="122"/>
    <col min="11265" max="11265" width="41.85546875" style="122" customWidth="1"/>
    <col min="11266" max="11266" width="10.5703125" style="122" customWidth="1"/>
    <col min="11267" max="11267" width="13.7109375" style="122" customWidth="1"/>
    <col min="11268" max="11268" width="18.42578125" style="122" customWidth="1"/>
    <col min="11269" max="11269" width="11" style="122" customWidth="1"/>
    <col min="11270" max="11270" width="13.85546875" style="122" bestFit="1" customWidth="1"/>
    <col min="11271" max="11271" width="20.140625" style="122" bestFit="1" customWidth="1"/>
    <col min="11272" max="11272" width="10.5703125" style="122" customWidth="1"/>
    <col min="11273" max="11273" width="13.85546875" style="122" bestFit="1" customWidth="1"/>
    <col min="11274" max="11274" width="17" style="122" bestFit="1" customWidth="1"/>
    <col min="11275" max="11310" width="0" style="122" hidden="1" customWidth="1"/>
    <col min="11311" max="11319" width="20" style="122" bestFit="1" customWidth="1"/>
    <col min="11320" max="11327" width="21.140625" style="122" bestFit="1" customWidth="1"/>
    <col min="11328" max="11520" width="11.42578125" style="122"/>
    <col min="11521" max="11521" width="41.85546875" style="122" customWidth="1"/>
    <col min="11522" max="11522" width="10.5703125" style="122" customWidth="1"/>
    <col min="11523" max="11523" width="13.7109375" style="122" customWidth="1"/>
    <col min="11524" max="11524" width="18.42578125" style="122" customWidth="1"/>
    <col min="11525" max="11525" width="11" style="122" customWidth="1"/>
    <col min="11526" max="11526" width="13.85546875" style="122" bestFit="1" customWidth="1"/>
    <col min="11527" max="11527" width="20.140625" style="122" bestFit="1" customWidth="1"/>
    <col min="11528" max="11528" width="10.5703125" style="122" customWidth="1"/>
    <col min="11529" max="11529" width="13.85546875" style="122" bestFit="1" customWidth="1"/>
    <col min="11530" max="11530" width="17" style="122" bestFit="1" customWidth="1"/>
    <col min="11531" max="11566" width="0" style="122" hidden="1" customWidth="1"/>
    <col min="11567" max="11575" width="20" style="122" bestFit="1" customWidth="1"/>
    <col min="11576" max="11583" width="21.140625" style="122" bestFit="1" customWidth="1"/>
    <col min="11584" max="11776" width="11.42578125" style="122"/>
    <col min="11777" max="11777" width="41.85546875" style="122" customWidth="1"/>
    <col min="11778" max="11778" width="10.5703125" style="122" customWidth="1"/>
    <col min="11779" max="11779" width="13.7109375" style="122" customWidth="1"/>
    <col min="11780" max="11780" width="18.42578125" style="122" customWidth="1"/>
    <col min="11781" max="11781" width="11" style="122" customWidth="1"/>
    <col min="11782" max="11782" width="13.85546875" style="122" bestFit="1" customWidth="1"/>
    <col min="11783" max="11783" width="20.140625" style="122" bestFit="1" customWidth="1"/>
    <col min="11784" max="11784" width="10.5703125" style="122" customWidth="1"/>
    <col min="11785" max="11785" width="13.85546875" style="122" bestFit="1" customWidth="1"/>
    <col min="11786" max="11786" width="17" style="122" bestFit="1" customWidth="1"/>
    <col min="11787" max="11822" width="0" style="122" hidden="1" customWidth="1"/>
    <col min="11823" max="11831" width="20" style="122" bestFit="1" customWidth="1"/>
    <col min="11832" max="11839" width="21.140625" style="122" bestFit="1" customWidth="1"/>
    <col min="11840" max="12032" width="11.42578125" style="122"/>
    <col min="12033" max="12033" width="41.85546875" style="122" customWidth="1"/>
    <col min="12034" max="12034" width="10.5703125" style="122" customWidth="1"/>
    <col min="12035" max="12035" width="13.7109375" style="122" customWidth="1"/>
    <col min="12036" max="12036" width="18.42578125" style="122" customWidth="1"/>
    <col min="12037" max="12037" width="11" style="122" customWidth="1"/>
    <col min="12038" max="12038" width="13.85546875" style="122" bestFit="1" customWidth="1"/>
    <col min="12039" max="12039" width="20.140625" style="122" bestFit="1" customWidth="1"/>
    <col min="12040" max="12040" width="10.5703125" style="122" customWidth="1"/>
    <col min="12041" max="12041" width="13.85546875" style="122" bestFit="1" customWidth="1"/>
    <col min="12042" max="12042" width="17" style="122" bestFit="1" customWidth="1"/>
    <col min="12043" max="12078" width="0" style="122" hidden="1" customWidth="1"/>
    <col min="12079" max="12087" width="20" style="122" bestFit="1" customWidth="1"/>
    <col min="12088" max="12095" width="21.140625" style="122" bestFit="1" customWidth="1"/>
    <col min="12096" max="12288" width="11.42578125" style="122"/>
    <col min="12289" max="12289" width="41.85546875" style="122" customWidth="1"/>
    <col min="12290" max="12290" width="10.5703125" style="122" customWidth="1"/>
    <col min="12291" max="12291" width="13.7109375" style="122" customWidth="1"/>
    <col min="12292" max="12292" width="18.42578125" style="122" customWidth="1"/>
    <col min="12293" max="12293" width="11" style="122" customWidth="1"/>
    <col min="12294" max="12294" width="13.85546875" style="122" bestFit="1" customWidth="1"/>
    <col min="12295" max="12295" width="20.140625" style="122" bestFit="1" customWidth="1"/>
    <col min="12296" max="12296" width="10.5703125" style="122" customWidth="1"/>
    <col min="12297" max="12297" width="13.85546875" style="122" bestFit="1" customWidth="1"/>
    <col min="12298" max="12298" width="17" style="122" bestFit="1" customWidth="1"/>
    <col min="12299" max="12334" width="0" style="122" hidden="1" customWidth="1"/>
    <col min="12335" max="12343" width="20" style="122" bestFit="1" customWidth="1"/>
    <col min="12344" max="12351" width="21.140625" style="122" bestFit="1" customWidth="1"/>
    <col min="12352" max="12544" width="11.42578125" style="122"/>
    <col min="12545" max="12545" width="41.85546875" style="122" customWidth="1"/>
    <col min="12546" max="12546" width="10.5703125" style="122" customWidth="1"/>
    <col min="12547" max="12547" width="13.7109375" style="122" customWidth="1"/>
    <col min="12548" max="12548" width="18.42578125" style="122" customWidth="1"/>
    <col min="12549" max="12549" width="11" style="122" customWidth="1"/>
    <col min="12550" max="12550" width="13.85546875" style="122" bestFit="1" customWidth="1"/>
    <col min="12551" max="12551" width="20.140625" style="122" bestFit="1" customWidth="1"/>
    <col min="12552" max="12552" width="10.5703125" style="122" customWidth="1"/>
    <col min="12553" max="12553" width="13.85546875" style="122" bestFit="1" customWidth="1"/>
    <col min="12554" max="12554" width="17" style="122" bestFit="1" customWidth="1"/>
    <col min="12555" max="12590" width="0" style="122" hidden="1" customWidth="1"/>
    <col min="12591" max="12599" width="20" style="122" bestFit="1" customWidth="1"/>
    <col min="12600" max="12607" width="21.140625" style="122" bestFit="1" customWidth="1"/>
    <col min="12608" max="12800" width="11.42578125" style="122"/>
    <col min="12801" max="12801" width="41.85546875" style="122" customWidth="1"/>
    <col min="12802" max="12802" width="10.5703125" style="122" customWidth="1"/>
    <col min="12803" max="12803" width="13.7109375" style="122" customWidth="1"/>
    <col min="12804" max="12804" width="18.42578125" style="122" customWidth="1"/>
    <col min="12805" max="12805" width="11" style="122" customWidth="1"/>
    <col min="12806" max="12806" width="13.85546875" style="122" bestFit="1" customWidth="1"/>
    <col min="12807" max="12807" width="20.140625" style="122" bestFit="1" customWidth="1"/>
    <col min="12808" max="12808" width="10.5703125" style="122" customWidth="1"/>
    <col min="12809" max="12809" width="13.85546875" style="122" bestFit="1" customWidth="1"/>
    <col min="12810" max="12810" width="17" style="122" bestFit="1" customWidth="1"/>
    <col min="12811" max="12846" width="0" style="122" hidden="1" customWidth="1"/>
    <col min="12847" max="12855" width="20" style="122" bestFit="1" customWidth="1"/>
    <col min="12856" max="12863" width="21.140625" style="122" bestFit="1" customWidth="1"/>
    <col min="12864" max="13056" width="11.42578125" style="122"/>
    <col min="13057" max="13057" width="41.85546875" style="122" customWidth="1"/>
    <col min="13058" max="13058" width="10.5703125" style="122" customWidth="1"/>
    <col min="13059" max="13059" width="13.7109375" style="122" customWidth="1"/>
    <col min="13060" max="13060" width="18.42578125" style="122" customWidth="1"/>
    <col min="13061" max="13061" width="11" style="122" customWidth="1"/>
    <col min="13062" max="13062" width="13.85546875" style="122" bestFit="1" customWidth="1"/>
    <col min="13063" max="13063" width="20.140625" style="122" bestFit="1" customWidth="1"/>
    <col min="13064" max="13064" width="10.5703125" style="122" customWidth="1"/>
    <col min="13065" max="13065" width="13.85546875" style="122" bestFit="1" customWidth="1"/>
    <col min="13066" max="13066" width="17" style="122" bestFit="1" customWidth="1"/>
    <col min="13067" max="13102" width="0" style="122" hidden="1" customWidth="1"/>
    <col min="13103" max="13111" width="20" style="122" bestFit="1" customWidth="1"/>
    <col min="13112" max="13119" width="21.140625" style="122" bestFit="1" customWidth="1"/>
    <col min="13120" max="13312" width="11.42578125" style="122"/>
    <col min="13313" max="13313" width="41.85546875" style="122" customWidth="1"/>
    <col min="13314" max="13314" width="10.5703125" style="122" customWidth="1"/>
    <col min="13315" max="13315" width="13.7109375" style="122" customWidth="1"/>
    <col min="13316" max="13316" width="18.42578125" style="122" customWidth="1"/>
    <col min="13317" max="13317" width="11" style="122" customWidth="1"/>
    <col min="13318" max="13318" width="13.85546875" style="122" bestFit="1" customWidth="1"/>
    <col min="13319" max="13319" width="20.140625" style="122" bestFit="1" customWidth="1"/>
    <col min="13320" max="13320" width="10.5703125" style="122" customWidth="1"/>
    <col min="13321" max="13321" width="13.85546875" style="122" bestFit="1" customWidth="1"/>
    <col min="13322" max="13322" width="17" style="122" bestFit="1" customWidth="1"/>
    <col min="13323" max="13358" width="0" style="122" hidden="1" customWidth="1"/>
    <col min="13359" max="13367" width="20" style="122" bestFit="1" customWidth="1"/>
    <col min="13368" max="13375" width="21.140625" style="122" bestFit="1" customWidth="1"/>
    <col min="13376" max="13568" width="11.42578125" style="122"/>
    <col min="13569" max="13569" width="41.85546875" style="122" customWidth="1"/>
    <col min="13570" max="13570" width="10.5703125" style="122" customWidth="1"/>
    <col min="13571" max="13571" width="13.7109375" style="122" customWidth="1"/>
    <col min="13572" max="13572" width="18.42578125" style="122" customWidth="1"/>
    <col min="13573" max="13573" width="11" style="122" customWidth="1"/>
    <col min="13574" max="13574" width="13.85546875" style="122" bestFit="1" customWidth="1"/>
    <col min="13575" max="13575" width="20.140625" style="122" bestFit="1" customWidth="1"/>
    <col min="13576" max="13576" width="10.5703125" style="122" customWidth="1"/>
    <col min="13577" max="13577" width="13.85546875" style="122" bestFit="1" customWidth="1"/>
    <col min="13578" max="13578" width="17" style="122" bestFit="1" customWidth="1"/>
    <col min="13579" max="13614" width="0" style="122" hidden="1" customWidth="1"/>
    <col min="13615" max="13623" width="20" style="122" bestFit="1" customWidth="1"/>
    <col min="13624" max="13631" width="21.140625" style="122" bestFit="1" customWidth="1"/>
    <col min="13632" max="13824" width="11.42578125" style="122"/>
    <col min="13825" max="13825" width="41.85546875" style="122" customWidth="1"/>
    <col min="13826" max="13826" width="10.5703125" style="122" customWidth="1"/>
    <col min="13827" max="13827" width="13.7109375" style="122" customWidth="1"/>
    <col min="13828" max="13828" width="18.42578125" style="122" customWidth="1"/>
    <col min="13829" max="13829" width="11" style="122" customWidth="1"/>
    <col min="13830" max="13830" width="13.85546875" style="122" bestFit="1" customWidth="1"/>
    <col min="13831" max="13831" width="20.140625" style="122" bestFit="1" customWidth="1"/>
    <col min="13832" max="13832" width="10.5703125" style="122" customWidth="1"/>
    <col min="13833" max="13833" width="13.85546875" style="122" bestFit="1" customWidth="1"/>
    <col min="13834" max="13834" width="17" style="122" bestFit="1" customWidth="1"/>
    <col min="13835" max="13870" width="0" style="122" hidden="1" customWidth="1"/>
    <col min="13871" max="13879" width="20" style="122" bestFit="1" customWidth="1"/>
    <col min="13880" max="13887" width="21.140625" style="122" bestFit="1" customWidth="1"/>
    <col min="13888" max="14080" width="11.42578125" style="122"/>
    <col min="14081" max="14081" width="41.85546875" style="122" customWidth="1"/>
    <col min="14082" max="14082" width="10.5703125" style="122" customWidth="1"/>
    <col min="14083" max="14083" width="13.7109375" style="122" customWidth="1"/>
    <col min="14084" max="14084" width="18.42578125" style="122" customWidth="1"/>
    <col min="14085" max="14085" width="11" style="122" customWidth="1"/>
    <col min="14086" max="14086" width="13.85546875" style="122" bestFit="1" customWidth="1"/>
    <col min="14087" max="14087" width="20.140625" style="122" bestFit="1" customWidth="1"/>
    <col min="14088" max="14088" width="10.5703125" style="122" customWidth="1"/>
    <col min="14089" max="14089" width="13.85546875" style="122" bestFit="1" customWidth="1"/>
    <col min="14090" max="14090" width="17" style="122" bestFit="1" customWidth="1"/>
    <col min="14091" max="14126" width="0" style="122" hidden="1" customWidth="1"/>
    <col min="14127" max="14135" width="20" style="122" bestFit="1" customWidth="1"/>
    <col min="14136" max="14143" width="21.140625" style="122" bestFit="1" customWidth="1"/>
    <col min="14144" max="14336" width="11.42578125" style="122"/>
    <col min="14337" max="14337" width="41.85546875" style="122" customWidth="1"/>
    <col min="14338" max="14338" width="10.5703125" style="122" customWidth="1"/>
    <col min="14339" max="14339" width="13.7109375" style="122" customWidth="1"/>
    <col min="14340" max="14340" width="18.42578125" style="122" customWidth="1"/>
    <col min="14341" max="14341" width="11" style="122" customWidth="1"/>
    <col min="14342" max="14342" width="13.85546875" style="122" bestFit="1" customWidth="1"/>
    <col min="14343" max="14343" width="20.140625" style="122" bestFit="1" customWidth="1"/>
    <col min="14344" max="14344" width="10.5703125" style="122" customWidth="1"/>
    <col min="14345" max="14345" width="13.85546875" style="122" bestFit="1" customWidth="1"/>
    <col min="14346" max="14346" width="17" style="122" bestFit="1" customWidth="1"/>
    <col min="14347" max="14382" width="0" style="122" hidden="1" customWidth="1"/>
    <col min="14383" max="14391" width="20" style="122" bestFit="1" customWidth="1"/>
    <col min="14392" max="14399" width="21.140625" style="122" bestFit="1" customWidth="1"/>
    <col min="14400" max="14592" width="11.42578125" style="122"/>
    <col min="14593" max="14593" width="41.85546875" style="122" customWidth="1"/>
    <col min="14594" max="14594" width="10.5703125" style="122" customWidth="1"/>
    <col min="14595" max="14595" width="13.7109375" style="122" customWidth="1"/>
    <col min="14596" max="14596" width="18.42578125" style="122" customWidth="1"/>
    <col min="14597" max="14597" width="11" style="122" customWidth="1"/>
    <col min="14598" max="14598" width="13.85546875" style="122" bestFit="1" customWidth="1"/>
    <col min="14599" max="14599" width="20.140625" style="122" bestFit="1" customWidth="1"/>
    <col min="14600" max="14600" width="10.5703125" style="122" customWidth="1"/>
    <col min="14601" max="14601" width="13.85546875" style="122" bestFit="1" customWidth="1"/>
    <col min="14602" max="14602" width="17" style="122" bestFit="1" customWidth="1"/>
    <col min="14603" max="14638" width="0" style="122" hidden="1" customWidth="1"/>
    <col min="14639" max="14647" width="20" style="122" bestFit="1" customWidth="1"/>
    <col min="14648" max="14655" width="21.140625" style="122" bestFit="1" customWidth="1"/>
    <col min="14656" max="14848" width="11.42578125" style="122"/>
    <col min="14849" max="14849" width="41.85546875" style="122" customWidth="1"/>
    <col min="14850" max="14850" width="10.5703125" style="122" customWidth="1"/>
    <col min="14851" max="14851" width="13.7109375" style="122" customWidth="1"/>
    <col min="14852" max="14852" width="18.42578125" style="122" customWidth="1"/>
    <col min="14853" max="14853" width="11" style="122" customWidth="1"/>
    <col min="14854" max="14854" width="13.85546875" style="122" bestFit="1" customWidth="1"/>
    <col min="14855" max="14855" width="20.140625" style="122" bestFit="1" customWidth="1"/>
    <col min="14856" max="14856" width="10.5703125" style="122" customWidth="1"/>
    <col min="14857" max="14857" width="13.85546875" style="122" bestFit="1" customWidth="1"/>
    <col min="14858" max="14858" width="17" style="122" bestFit="1" customWidth="1"/>
    <col min="14859" max="14894" width="0" style="122" hidden="1" customWidth="1"/>
    <col min="14895" max="14903" width="20" style="122" bestFit="1" customWidth="1"/>
    <col min="14904" max="14911" width="21.140625" style="122" bestFit="1" customWidth="1"/>
    <col min="14912" max="15104" width="11.42578125" style="122"/>
    <col min="15105" max="15105" width="41.85546875" style="122" customWidth="1"/>
    <col min="15106" max="15106" width="10.5703125" style="122" customWidth="1"/>
    <col min="15107" max="15107" width="13.7109375" style="122" customWidth="1"/>
    <col min="15108" max="15108" width="18.42578125" style="122" customWidth="1"/>
    <col min="15109" max="15109" width="11" style="122" customWidth="1"/>
    <col min="15110" max="15110" width="13.85546875" style="122" bestFit="1" customWidth="1"/>
    <col min="15111" max="15111" width="20.140625" style="122" bestFit="1" customWidth="1"/>
    <col min="15112" max="15112" width="10.5703125" style="122" customWidth="1"/>
    <col min="15113" max="15113" width="13.85546875" style="122" bestFit="1" customWidth="1"/>
    <col min="15114" max="15114" width="17" style="122" bestFit="1" customWidth="1"/>
    <col min="15115" max="15150" width="0" style="122" hidden="1" customWidth="1"/>
    <col min="15151" max="15159" width="20" style="122" bestFit="1" customWidth="1"/>
    <col min="15160" max="15167" width="21.140625" style="122" bestFit="1" customWidth="1"/>
    <col min="15168" max="15360" width="11.42578125" style="122"/>
    <col min="15361" max="15361" width="41.85546875" style="122" customWidth="1"/>
    <col min="15362" max="15362" width="10.5703125" style="122" customWidth="1"/>
    <col min="15363" max="15363" width="13.7109375" style="122" customWidth="1"/>
    <col min="15364" max="15364" width="18.42578125" style="122" customWidth="1"/>
    <col min="15365" max="15365" width="11" style="122" customWidth="1"/>
    <col min="15366" max="15366" width="13.85546875" style="122" bestFit="1" customWidth="1"/>
    <col min="15367" max="15367" width="20.140625" style="122" bestFit="1" customWidth="1"/>
    <col min="15368" max="15368" width="10.5703125" style="122" customWidth="1"/>
    <col min="15369" max="15369" width="13.85546875" style="122" bestFit="1" customWidth="1"/>
    <col min="15370" max="15370" width="17" style="122" bestFit="1" customWidth="1"/>
    <col min="15371" max="15406" width="0" style="122" hidden="1" customWidth="1"/>
    <col min="15407" max="15415" width="20" style="122" bestFit="1" customWidth="1"/>
    <col min="15416" max="15423" width="21.140625" style="122" bestFit="1" customWidth="1"/>
    <col min="15424" max="15616" width="11.42578125" style="122"/>
    <col min="15617" max="15617" width="41.85546875" style="122" customWidth="1"/>
    <col min="15618" max="15618" width="10.5703125" style="122" customWidth="1"/>
    <col min="15619" max="15619" width="13.7109375" style="122" customWidth="1"/>
    <col min="15620" max="15620" width="18.42578125" style="122" customWidth="1"/>
    <col min="15621" max="15621" width="11" style="122" customWidth="1"/>
    <col min="15622" max="15622" width="13.85546875" style="122" bestFit="1" customWidth="1"/>
    <col min="15623" max="15623" width="20.140625" style="122" bestFit="1" customWidth="1"/>
    <col min="15624" max="15624" width="10.5703125" style="122" customWidth="1"/>
    <col min="15625" max="15625" width="13.85546875" style="122" bestFit="1" customWidth="1"/>
    <col min="15626" max="15626" width="17" style="122" bestFit="1" customWidth="1"/>
    <col min="15627" max="15662" width="0" style="122" hidden="1" customWidth="1"/>
    <col min="15663" max="15671" width="20" style="122" bestFit="1" customWidth="1"/>
    <col min="15672" max="15679" width="21.140625" style="122" bestFit="1" customWidth="1"/>
    <col min="15680" max="15872" width="11.42578125" style="122"/>
    <col min="15873" max="15873" width="41.85546875" style="122" customWidth="1"/>
    <col min="15874" max="15874" width="10.5703125" style="122" customWidth="1"/>
    <col min="15875" max="15875" width="13.7109375" style="122" customWidth="1"/>
    <col min="15876" max="15876" width="18.42578125" style="122" customWidth="1"/>
    <col min="15877" max="15877" width="11" style="122" customWidth="1"/>
    <col min="15878" max="15878" width="13.85546875" style="122" bestFit="1" customWidth="1"/>
    <col min="15879" max="15879" width="20.140625" style="122" bestFit="1" customWidth="1"/>
    <col min="15880" max="15880" width="10.5703125" style="122" customWidth="1"/>
    <col min="15881" max="15881" width="13.85546875" style="122" bestFit="1" customWidth="1"/>
    <col min="15882" max="15882" width="17" style="122" bestFit="1" customWidth="1"/>
    <col min="15883" max="15918" width="0" style="122" hidden="1" customWidth="1"/>
    <col min="15919" max="15927" width="20" style="122" bestFit="1" customWidth="1"/>
    <col min="15928" max="15935" width="21.140625" style="122" bestFit="1" customWidth="1"/>
    <col min="15936" max="16128" width="11.42578125" style="122"/>
    <col min="16129" max="16129" width="41.85546875" style="122" customWidth="1"/>
    <col min="16130" max="16130" width="10.5703125" style="122" customWidth="1"/>
    <col min="16131" max="16131" width="13.7109375" style="122" customWidth="1"/>
    <col min="16132" max="16132" width="18.42578125" style="122" customWidth="1"/>
    <col min="16133" max="16133" width="11" style="122" customWidth="1"/>
    <col min="16134" max="16134" width="13.85546875" style="122" bestFit="1" customWidth="1"/>
    <col min="16135" max="16135" width="20.140625" style="122" bestFit="1" customWidth="1"/>
    <col min="16136" max="16136" width="10.5703125" style="122" customWidth="1"/>
    <col min="16137" max="16137" width="13.85546875" style="122" bestFit="1" customWidth="1"/>
    <col min="16138" max="16138" width="17" style="122" bestFit="1" customWidth="1"/>
    <col min="16139" max="16174" width="0" style="122" hidden="1" customWidth="1"/>
    <col min="16175" max="16183" width="20" style="122" bestFit="1" customWidth="1"/>
    <col min="16184" max="16191" width="21.140625" style="122" bestFit="1" customWidth="1"/>
    <col min="16192" max="16384" width="11.42578125" style="122"/>
  </cols>
  <sheetData>
    <row r="1" spans="1:63" ht="13.5" thickBot="1" x14ac:dyDescent="0.25">
      <c r="J1" s="151" t="s">
        <v>173</v>
      </c>
    </row>
    <row r="3" spans="1:63" ht="23.25" x14ac:dyDescent="0.35">
      <c r="A3" s="310" t="s">
        <v>174</v>
      </c>
      <c r="B3" s="310"/>
      <c r="C3" s="310"/>
      <c r="D3" s="310"/>
      <c r="E3" s="310"/>
      <c r="F3" s="310"/>
      <c r="G3" s="310"/>
      <c r="H3" s="310"/>
      <c r="I3" s="310"/>
      <c r="J3" s="310"/>
    </row>
    <row r="4" spans="1:63" ht="23.25" x14ac:dyDescent="0.35">
      <c r="A4" s="310" t="s">
        <v>175</v>
      </c>
      <c r="B4" s="310"/>
      <c r="C4" s="310"/>
      <c r="D4" s="310"/>
      <c r="E4" s="310"/>
      <c r="F4" s="310"/>
      <c r="G4" s="310"/>
      <c r="H4" s="310"/>
      <c r="I4" s="310"/>
      <c r="J4" s="310"/>
    </row>
    <row r="5" spans="1:63" ht="23.25" x14ac:dyDescent="0.35">
      <c r="A5" s="310" t="s">
        <v>14</v>
      </c>
      <c r="B5" s="310"/>
      <c r="C5" s="310"/>
      <c r="D5" s="310"/>
      <c r="E5" s="310"/>
      <c r="F5" s="310"/>
      <c r="G5" s="310"/>
      <c r="H5" s="310"/>
      <c r="I5" s="310"/>
      <c r="J5" s="310"/>
    </row>
    <row r="6" spans="1:63" ht="18.75" x14ac:dyDescent="0.3">
      <c r="A6" s="311" t="s">
        <v>71</v>
      </c>
      <c r="B6" s="311"/>
      <c r="C6" s="311"/>
      <c r="D6" s="311"/>
      <c r="E6" s="311"/>
      <c r="F6" s="311"/>
      <c r="G6" s="311"/>
      <c r="H6" s="311"/>
      <c r="I6" s="311"/>
      <c r="J6" s="311"/>
    </row>
    <row r="7" spans="1:63" ht="18.75" x14ac:dyDescent="0.3">
      <c r="A7" s="311" t="s">
        <v>37</v>
      </c>
      <c r="B7" s="311"/>
      <c r="C7" s="311"/>
      <c r="D7" s="311"/>
      <c r="E7" s="311"/>
      <c r="F7" s="311"/>
      <c r="G7" s="311"/>
      <c r="H7" s="311"/>
      <c r="I7" s="311"/>
      <c r="J7" s="311"/>
    </row>
    <row r="9" spans="1:63" ht="13.5" thickBot="1" x14ac:dyDescent="0.25"/>
    <row r="10" spans="1:63" ht="13.5" thickBot="1" x14ac:dyDescent="0.25">
      <c r="A10" s="148"/>
      <c r="B10" s="307" t="s">
        <v>1</v>
      </c>
      <c r="C10" s="308"/>
      <c r="D10" s="309"/>
      <c r="E10" s="307" t="s">
        <v>19</v>
      </c>
      <c r="F10" s="308"/>
      <c r="G10" s="309"/>
      <c r="H10" s="307" t="s">
        <v>20</v>
      </c>
      <c r="I10" s="308"/>
      <c r="J10" s="309"/>
    </row>
    <row r="11" spans="1:63" x14ac:dyDescent="0.2">
      <c r="A11" s="152" t="s">
        <v>38</v>
      </c>
      <c r="B11" s="147" t="s">
        <v>153</v>
      </c>
      <c r="C11" s="147" t="s">
        <v>153</v>
      </c>
      <c r="D11" s="148"/>
      <c r="E11" s="147" t="s">
        <v>153</v>
      </c>
      <c r="F11" s="147" t="s">
        <v>153</v>
      </c>
      <c r="G11" s="148"/>
      <c r="H11" s="147" t="s">
        <v>153</v>
      </c>
      <c r="I11" s="148" t="s">
        <v>153</v>
      </c>
      <c r="J11" s="153"/>
    </row>
    <row r="12" spans="1:63" ht="13.5" thickBot="1" x14ac:dyDescent="0.25">
      <c r="A12" s="149"/>
      <c r="B12" s="149" t="s">
        <v>176</v>
      </c>
      <c r="C12" s="149" t="s">
        <v>155</v>
      </c>
      <c r="D12" s="149" t="s">
        <v>4</v>
      </c>
      <c r="E12" s="149" t="s">
        <v>176</v>
      </c>
      <c r="F12" s="149" t="s">
        <v>155</v>
      </c>
      <c r="G12" s="149" t="s">
        <v>4</v>
      </c>
      <c r="H12" s="149" t="s">
        <v>176</v>
      </c>
      <c r="I12" s="149" t="s">
        <v>155</v>
      </c>
      <c r="J12" s="149" t="s">
        <v>4</v>
      </c>
    </row>
    <row r="13" spans="1:63" x14ac:dyDescent="0.2">
      <c r="A13" s="124"/>
      <c r="B13" s="124"/>
      <c r="C13" s="124"/>
      <c r="D13" s="124"/>
      <c r="E13" s="124"/>
      <c r="F13" s="124"/>
      <c r="G13" s="124"/>
      <c r="H13" s="124"/>
      <c r="I13" s="124"/>
      <c r="J13" s="124"/>
      <c r="L13" s="125" t="s">
        <v>177</v>
      </c>
      <c r="M13" s="125" t="s">
        <v>178</v>
      </c>
      <c r="N13" s="125" t="s">
        <v>179</v>
      </c>
      <c r="O13" s="125" t="s">
        <v>180</v>
      </c>
      <c r="P13" s="125" t="s">
        <v>181</v>
      </c>
      <c r="Q13" s="125" t="s">
        <v>182</v>
      </c>
      <c r="R13" s="125" t="s">
        <v>183</v>
      </c>
      <c r="S13" s="125" t="s">
        <v>184</v>
      </c>
      <c r="T13" s="125" t="s">
        <v>185</v>
      </c>
      <c r="U13" s="125" t="s">
        <v>186</v>
      </c>
      <c r="V13" s="125" t="s">
        <v>187</v>
      </c>
      <c r="W13" s="125" t="s">
        <v>188</v>
      </c>
      <c r="X13" s="125" t="s">
        <v>189</v>
      </c>
      <c r="Y13" s="125" t="s">
        <v>190</v>
      </c>
      <c r="Z13" s="125" t="s">
        <v>191</v>
      </c>
      <c r="AA13" s="125" t="s">
        <v>192</v>
      </c>
      <c r="AB13" s="125" t="s">
        <v>193</v>
      </c>
      <c r="AC13" s="125" t="s">
        <v>194</v>
      </c>
      <c r="AD13" s="125" t="s">
        <v>195</v>
      </c>
      <c r="AE13" s="125" t="s">
        <v>196</v>
      </c>
      <c r="AF13" s="125" t="s">
        <v>197</v>
      </c>
      <c r="AG13" s="125" t="s">
        <v>198</v>
      </c>
      <c r="AH13" s="125" t="s">
        <v>199</v>
      </c>
      <c r="AI13" s="125" t="s">
        <v>200</v>
      </c>
      <c r="AJ13" s="125" t="s">
        <v>201</v>
      </c>
      <c r="AK13" s="125" t="s">
        <v>202</v>
      </c>
      <c r="AL13" s="125" t="s">
        <v>203</v>
      </c>
      <c r="AM13" s="125" t="s">
        <v>204</v>
      </c>
      <c r="AN13" s="125" t="s">
        <v>205</v>
      </c>
      <c r="AO13" s="125" t="s">
        <v>206</v>
      </c>
      <c r="AP13" s="125" t="s">
        <v>207</v>
      </c>
      <c r="AQ13" s="125" t="s">
        <v>208</v>
      </c>
      <c r="AR13" s="125" t="s">
        <v>209</v>
      </c>
      <c r="AS13" s="125" t="s">
        <v>210</v>
      </c>
      <c r="AT13" s="125" t="s">
        <v>211</v>
      </c>
      <c r="AU13" s="125"/>
      <c r="AV13" s="125"/>
      <c r="AW13" s="125"/>
      <c r="AX13" s="125"/>
      <c r="AY13" s="125"/>
      <c r="AZ13" s="125"/>
      <c r="BA13" s="125"/>
      <c r="BB13" s="125"/>
      <c r="BC13" s="125"/>
      <c r="BD13" s="125"/>
      <c r="BE13" s="125"/>
      <c r="BF13" s="125"/>
      <c r="BG13" s="125"/>
      <c r="BH13" s="125"/>
      <c r="BI13" s="125"/>
      <c r="BJ13" s="125"/>
      <c r="BK13" s="125"/>
    </row>
    <row r="14" spans="1:63" x14ac:dyDescent="0.2">
      <c r="A14" s="154" t="s">
        <v>212</v>
      </c>
      <c r="B14" s="155">
        <v>43770</v>
      </c>
      <c r="C14" s="155">
        <v>673042</v>
      </c>
      <c r="D14" s="155">
        <v>6309980768</v>
      </c>
      <c r="E14" s="155">
        <v>43557</v>
      </c>
      <c r="F14" s="155">
        <v>636270</v>
      </c>
      <c r="G14" s="155">
        <v>5837097614</v>
      </c>
      <c r="H14" s="155">
        <v>213</v>
      </c>
      <c r="I14" s="155">
        <v>36772</v>
      </c>
      <c r="J14" s="155">
        <v>472883154</v>
      </c>
      <c r="L14" s="122" t="s">
        <v>117</v>
      </c>
      <c r="M14" s="122">
        <v>465</v>
      </c>
      <c r="O14" s="122">
        <v>109</v>
      </c>
      <c r="W14" s="122">
        <v>136</v>
      </c>
      <c r="Z14" s="122">
        <v>6</v>
      </c>
      <c r="AA14" s="122">
        <v>432</v>
      </c>
      <c r="AD14" s="122">
        <v>22671</v>
      </c>
      <c r="AF14" s="122">
        <v>526</v>
      </c>
      <c r="AI14" s="122">
        <v>309</v>
      </c>
      <c r="AN14" s="122">
        <v>5300</v>
      </c>
      <c r="AQ14" s="122">
        <v>328</v>
      </c>
      <c r="AR14" s="122">
        <v>17878</v>
      </c>
    </row>
    <row r="15" spans="1:63" x14ac:dyDescent="0.2">
      <c r="A15" s="124"/>
      <c r="B15" s="156"/>
      <c r="C15" s="156"/>
      <c r="D15" s="156"/>
      <c r="E15" s="156"/>
      <c r="F15" s="156"/>
      <c r="G15" s="156"/>
      <c r="H15" s="156"/>
      <c r="I15" s="156"/>
      <c r="J15" s="156"/>
    </row>
    <row r="16" spans="1:63" x14ac:dyDescent="0.2">
      <c r="A16" s="154" t="s">
        <v>157</v>
      </c>
      <c r="B16" s="155">
        <v>18314</v>
      </c>
      <c r="C16" s="155">
        <v>292497</v>
      </c>
      <c r="D16" s="155">
        <v>3369615052.3100004</v>
      </c>
      <c r="E16" s="155">
        <v>18275</v>
      </c>
      <c r="F16" s="155">
        <v>278012</v>
      </c>
      <c r="G16" s="155">
        <v>3290825215.3100004</v>
      </c>
      <c r="H16" s="155">
        <v>39</v>
      </c>
      <c r="I16" s="155">
        <v>14485</v>
      </c>
      <c r="J16" s="155">
        <v>78789837</v>
      </c>
    </row>
    <row r="17" spans="1:63" x14ac:dyDescent="0.2">
      <c r="A17" s="124"/>
      <c r="B17" s="155"/>
      <c r="C17" s="155"/>
      <c r="D17" s="155"/>
      <c r="E17" s="156"/>
      <c r="F17" s="156"/>
      <c r="G17" s="156"/>
      <c r="H17" s="156"/>
      <c r="I17" s="156"/>
      <c r="J17" s="156"/>
      <c r="L17" s="125" t="s">
        <v>177</v>
      </c>
      <c r="M17" s="125" t="s">
        <v>178</v>
      </c>
      <c r="N17" s="125" t="s">
        <v>179</v>
      </c>
      <c r="O17" s="125" t="s">
        <v>180</v>
      </c>
      <c r="P17" s="125" t="s">
        <v>181</v>
      </c>
      <c r="Q17" s="125" t="s">
        <v>182</v>
      </c>
      <c r="R17" s="125" t="s">
        <v>183</v>
      </c>
      <c r="S17" s="125" t="s">
        <v>184</v>
      </c>
      <c r="T17" s="125" t="s">
        <v>185</v>
      </c>
      <c r="U17" s="125" t="s">
        <v>186</v>
      </c>
      <c r="V17" s="125" t="s">
        <v>187</v>
      </c>
      <c r="W17" s="125" t="s">
        <v>188</v>
      </c>
      <c r="X17" s="125" t="s">
        <v>189</v>
      </c>
      <c r="Y17" s="125" t="s">
        <v>190</v>
      </c>
      <c r="Z17" s="125" t="s">
        <v>191</v>
      </c>
      <c r="AA17" s="125" t="s">
        <v>192</v>
      </c>
      <c r="AB17" s="125" t="s">
        <v>193</v>
      </c>
      <c r="AC17" s="125" t="s">
        <v>194</v>
      </c>
      <c r="AD17" s="125" t="s">
        <v>195</v>
      </c>
      <c r="AE17" s="125" t="s">
        <v>196</v>
      </c>
      <c r="AF17" s="125" t="s">
        <v>197</v>
      </c>
      <c r="AG17" s="125" t="s">
        <v>198</v>
      </c>
      <c r="AH17" s="125" t="s">
        <v>199</v>
      </c>
      <c r="AI17" s="125" t="s">
        <v>200</v>
      </c>
      <c r="AJ17" s="125" t="s">
        <v>201</v>
      </c>
      <c r="AK17" s="125" t="s">
        <v>202</v>
      </c>
      <c r="AL17" s="125" t="s">
        <v>203</v>
      </c>
      <c r="AM17" s="125" t="s">
        <v>204</v>
      </c>
      <c r="AN17" s="125" t="s">
        <v>205</v>
      </c>
      <c r="AO17" s="125" t="s">
        <v>206</v>
      </c>
      <c r="AP17" s="125" t="s">
        <v>207</v>
      </c>
      <c r="AQ17" s="125" t="s">
        <v>208</v>
      </c>
      <c r="AR17" s="125" t="s">
        <v>209</v>
      </c>
      <c r="AS17" s="125" t="s">
        <v>210</v>
      </c>
      <c r="AT17" s="125" t="s">
        <v>211</v>
      </c>
      <c r="AU17" s="125"/>
      <c r="AV17" s="125"/>
      <c r="AW17" s="125"/>
      <c r="AX17" s="125"/>
      <c r="AY17" s="125"/>
      <c r="AZ17" s="125"/>
      <c r="BA17" s="125"/>
      <c r="BB17" s="125"/>
      <c r="BC17" s="125"/>
      <c r="BD17" s="125"/>
      <c r="BE17" s="125"/>
      <c r="BF17" s="125"/>
      <c r="BG17" s="125"/>
      <c r="BH17" s="125"/>
      <c r="BI17" s="125"/>
      <c r="BJ17" s="125"/>
      <c r="BK17" s="125"/>
    </row>
    <row r="18" spans="1:63" x14ac:dyDescent="0.2">
      <c r="A18" s="124" t="s">
        <v>158</v>
      </c>
      <c r="B18" s="156">
        <v>1011</v>
      </c>
      <c r="C18" s="156">
        <v>212169</v>
      </c>
      <c r="D18" s="156">
        <v>2612604266.23</v>
      </c>
      <c r="E18" s="156">
        <v>972</v>
      </c>
      <c r="F18" s="156">
        <v>197684</v>
      </c>
      <c r="G18" s="156">
        <v>2533814429.23</v>
      </c>
      <c r="H18" s="156">
        <v>39</v>
      </c>
      <c r="I18" s="156">
        <v>14485</v>
      </c>
      <c r="J18" s="156">
        <v>78789837</v>
      </c>
      <c r="L18" s="122" t="s">
        <v>213</v>
      </c>
      <c r="M18" s="122">
        <v>1707</v>
      </c>
      <c r="N18" s="122">
        <v>614</v>
      </c>
      <c r="O18" s="122">
        <v>726</v>
      </c>
      <c r="P18" s="122">
        <v>0</v>
      </c>
      <c r="Q18" s="122">
        <v>23</v>
      </c>
      <c r="R18" s="122">
        <v>45</v>
      </c>
      <c r="S18" s="122">
        <v>27</v>
      </c>
      <c r="T18" s="122">
        <v>428</v>
      </c>
      <c r="V18" s="122">
        <v>180</v>
      </c>
      <c r="W18" s="122">
        <v>182</v>
      </c>
      <c r="X18" s="122">
        <v>17</v>
      </c>
      <c r="Y18" s="122">
        <v>58</v>
      </c>
      <c r="Z18" s="122">
        <v>96</v>
      </c>
      <c r="AA18" s="122">
        <v>1946</v>
      </c>
      <c r="AB18" s="122">
        <v>2</v>
      </c>
      <c r="AC18" s="122">
        <v>373</v>
      </c>
      <c r="AD18" s="122">
        <v>245347</v>
      </c>
      <c r="AE18" s="122">
        <v>151830</v>
      </c>
      <c r="AF18" s="122">
        <v>116016</v>
      </c>
      <c r="AG18" s="122">
        <v>1099</v>
      </c>
      <c r="AH18" s="122">
        <v>10652</v>
      </c>
      <c r="AI18" s="122">
        <v>66638</v>
      </c>
      <c r="AJ18" s="122">
        <v>68</v>
      </c>
      <c r="AK18" s="122">
        <v>101963</v>
      </c>
      <c r="AL18" s="122">
        <v>413</v>
      </c>
      <c r="AM18" s="122">
        <v>9092</v>
      </c>
      <c r="AN18" s="122">
        <v>21691</v>
      </c>
      <c r="AO18" s="122">
        <v>5460</v>
      </c>
      <c r="AP18" s="122">
        <v>60477</v>
      </c>
      <c r="AQ18" s="122">
        <v>20392</v>
      </c>
      <c r="AR18" s="122">
        <v>320408</v>
      </c>
      <c r="AS18" s="122">
        <v>2196</v>
      </c>
      <c r="AT18" s="122">
        <v>77669</v>
      </c>
    </row>
    <row r="19" spans="1:63" x14ac:dyDescent="0.2">
      <c r="A19" s="124" t="s">
        <v>214</v>
      </c>
      <c r="B19" s="156">
        <v>0</v>
      </c>
      <c r="C19" s="156">
        <v>0</v>
      </c>
      <c r="D19" s="156">
        <v>0</v>
      </c>
      <c r="E19" s="156">
        <v>0</v>
      </c>
      <c r="F19" s="156">
        <v>0</v>
      </c>
      <c r="G19" s="156">
        <v>0</v>
      </c>
      <c r="H19" s="156">
        <v>0</v>
      </c>
      <c r="I19" s="156">
        <v>0</v>
      </c>
      <c r="J19" s="156">
        <v>0</v>
      </c>
    </row>
    <row r="20" spans="1:63" x14ac:dyDescent="0.2">
      <c r="A20" s="124" t="s">
        <v>160</v>
      </c>
      <c r="B20" s="156">
        <v>0</v>
      </c>
      <c r="C20" s="156">
        <v>0</v>
      </c>
      <c r="D20" s="156">
        <v>31216084.960000001</v>
      </c>
      <c r="E20" s="156">
        <v>0</v>
      </c>
      <c r="F20" s="156">
        <v>0</v>
      </c>
      <c r="G20" s="156">
        <v>31216084.960000001</v>
      </c>
      <c r="H20" s="156">
        <v>0</v>
      </c>
      <c r="I20" s="156">
        <v>0</v>
      </c>
      <c r="J20" s="156">
        <v>0</v>
      </c>
    </row>
    <row r="21" spans="1:63" x14ac:dyDescent="0.2">
      <c r="A21" s="124" t="s">
        <v>215</v>
      </c>
      <c r="B21" s="156">
        <v>0</v>
      </c>
      <c r="C21" s="156">
        <v>53760</v>
      </c>
      <c r="D21" s="156">
        <v>500721166.99000001</v>
      </c>
      <c r="E21" s="156">
        <v>0</v>
      </c>
      <c r="F21" s="156">
        <v>53760</v>
      </c>
      <c r="G21" s="156">
        <v>500721166.99000001</v>
      </c>
      <c r="H21" s="156">
        <v>0</v>
      </c>
      <c r="I21" s="156">
        <v>0</v>
      </c>
      <c r="J21" s="156">
        <v>0</v>
      </c>
    </row>
    <row r="22" spans="1:63" x14ac:dyDescent="0.2">
      <c r="A22" s="124" t="s">
        <v>161</v>
      </c>
      <c r="B22" s="156">
        <v>17303</v>
      </c>
      <c r="C22" s="156">
        <v>26568</v>
      </c>
      <c r="D22" s="156">
        <v>225073534.13</v>
      </c>
      <c r="E22" s="156">
        <v>17303</v>
      </c>
      <c r="F22" s="156">
        <v>26568</v>
      </c>
      <c r="G22" s="156">
        <v>225073534.13</v>
      </c>
      <c r="H22" s="156">
        <v>0</v>
      </c>
      <c r="I22" s="156">
        <v>0</v>
      </c>
      <c r="J22" s="156">
        <v>0</v>
      </c>
    </row>
    <row r="23" spans="1:63" x14ac:dyDescent="0.2">
      <c r="A23" s="124"/>
      <c r="B23" s="155"/>
      <c r="C23" s="155"/>
      <c r="D23" s="155"/>
      <c r="E23" s="156"/>
      <c r="F23" s="156"/>
      <c r="G23" s="156"/>
      <c r="H23" s="156"/>
      <c r="I23" s="156"/>
      <c r="J23" s="156"/>
    </row>
    <row r="24" spans="1:63" x14ac:dyDescent="0.2">
      <c r="A24" s="154" t="s">
        <v>48</v>
      </c>
      <c r="B24" s="155">
        <v>787</v>
      </c>
      <c r="C24" s="155">
        <v>188280</v>
      </c>
      <c r="D24" s="155">
        <v>2251208075.7000003</v>
      </c>
      <c r="E24" s="155">
        <v>756</v>
      </c>
      <c r="F24" s="155">
        <v>176502</v>
      </c>
      <c r="G24" s="155">
        <v>2200129132.7000003</v>
      </c>
      <c r="H24" s="155">
        <v>31</v>
      </c>
      <c r="I24" s="155">
        <v>11778</v>
      </c>
      <c r="J24" s="155">
        <v>51078943</v>
      </c>
    </row>
    <row r="25" spans="1:63" x14ac:dyDescent="0.2">
      <c r="A25" s="124"/>
      <c r="B25" s="155"/>
      <c r="C25" s="155"/>
      <c r="D25" s="155"/>
      <c r="E25" s="156"/>
      <c r="F25" s="156"/>
      <c r="G25" s="156"/>
      <c r="H25" s="156"/>
      <c r="I25" s="156"/>
      <c r="J25" s="156"/>
    </row>
    <row r="26" spans="1:63" x14ac:dyDescent="0.2">
      <c r="A26" s="124" t="s">
        <v>216</v>
      </c>
      <c r="B26" s="156">
        <v>0</v>
      </c>
      <c r="C26" s="156">
        <v>8960</v>
      </c>
      <c r="D26" s="156">
        <v>112777371.51000001</v>
      </c>
      <c r="E26" s="156">
        <v>0</v>
      </c>
      <c r="F26" s="156">
        <v>8960</v>
      </c>
      <c r="G26" s="156">
        <v>112777371.51000001</v>
      </c>
      <c r="H26" s="156">
        <v>0</v>
      </c>
      <c r="I26" s="156">
        <v>0</v>
      </c>
      <c r="J26" s="156">
        <v>0</v>
      </c>
    </row>
    <row r="27" spans="1:63" x14ac:dyDescent="0.2">
      <c r="A27" s="124" t="s">
        <v>168</v>
      </c>
      <c r="B27" s="156">
        <v>287</v>
      </c>
      <c r="C27" s="156">
        <v>28786</v>
      </c>
      <c r="D27" s="156">
        <v>601226993.20000005</v>
      </c>
      <c r="E27" s="156">
        <v>287</v>
      </c>
      <c r="F27" s="156">
        <v>28786</v>
      </c>
      <c r="G27" s="156">
        <v>601226993.20000005</v>
      </c>
      <c r="H27" s="156">
        <v>0</v>
      </c>
      <c r="I27" s="156">
        <v>0</v>
      </c>
      <c r="J27" s="156">
        <v>0</v>
      </c>
    </row>
    <row r="28" spans="1:63" x14ac:dyDescent="0.2">
      <c r="A28" s="124" t="s">
        <v>167</v>
      </c>
      <c r="B28" s="156">
        <v>319</v>
      </c>
      <c r="C28" s="156">
        <v>72421</v>
      </c>
      <c r="D28" s="156">
        <v>893612922.91999996</v>
      </c>
      <c r="E28" s="156">
        <v>298</v>
      </c>
      <c r="F28" s="156">
        <v>71782</v>
      </c>
      <c r="G28" s="156">
        <v>870131134.91999996</v>
      </c>
      <c r="H28" s="156">
        <v>21</v>
      </c>
      <c r="I28" s="156">
        <v>639</v>
      </c>
      <c r="J28" s="156">
        <v>23481788</v>
      </c>
    </row>
    <row r="29" spans="1:63" x14ac:dyDescent="0.2">
      <c r="A29" s="124" t="s">
        <v>163</v>
      </c>
      <c r="B29" s="156">
        <v>0</v>
      </c>
      <c r="C29" s="156">
        <v>0</v>
      </c>
      <c r="D29" s="156">
        <v>5269436.92</v>
      </c>
      <c r="E29" s="156">
        <v>0</v>
      </c>
      <c r="F29" s="156">
        <v>0</v>
      </c>
      <c r="G29" s="156">
        <v>5269436.92</v>
      </c>
      <c r="H29" s="156">
        <v>0</v>
      </c>
      <c r="I29" s="156">
        <v>0</v>
      </c>
      <c r="J29" s="156">
        <v>0</v>
      </c>
    </row>
    <row r="30" spans="1:63" x14ac:dyDescent="0.2">
      <c r="A30" s="124" t="s">
        <v>217</v>
      </c>
      <c r="B30" s="156">
        <v>0</v>
      </c>
      <c r="C30" s="156">
        <v>0</v>
      </c>
      <c r="D30" s="156">
        <v>0</v>
      </c>
      <c r="E30" s="156">
        <v>0</v>
      </c>
      <c r="F30" s="156">
        <v>0</v>
      </c>
      <c r="G30" s="156">
        <v>0</v>
      </c>
      <c r="H30" s="156">
        <v>0</v>
      </c>
      <c r="I30" s="156">
        <v>0</v>
      </c>
      <c r="J30" s="156">
        <v>0</v>
      </c>
    </row>
    <row r="31" spans="1:63" x14ac:dyDescent="0.2">
      <c r="A31" s="124" t="s">
        <v>161</v>
      </c>
      <c r="B31" s="156">
        <v>181</v>
      </c>
      <c r="C31" s="156">
        <v>78113</v>
      </c>
      <c r="D31" s="156">
        <v>638321351.14999998</v>
      </c>
      <c r="E31" s="156">
        <v>171</v>
      </c>
      <c r="F31" s="156">
        <v>66974</v>
      </c>
      <c r="G31" s="156">
        <v>610724196.14999998</v>
      </c>
      <c r="H31" s="156">
        <v>10</v>
      </c>
      <c r="I31" s="156">
        <v>11139</v>
      </c>
      <c r="J31" s="156">
        <v>27597155</v>
      </c>
    </row>
    <row r="32" spans="1:63" x14ac:dyDescent="0.2">
      <c r="A32" s="124"/>
      <c r="B32" s="155"/>
      <c r="C32" s="155"/>
      <c r="D32" s="155"/>
      <c r="E32" s="156"/>
      <c r="F32" s="156"/>
      <c r="G32" s="156"/>
      <c r="H32" s="156"/>
      <c r="I32" s="156"/>
      <c r="J32" s="156"/>
    </row>
    <row r="33" spans="1:10" x14ac:dyDescent="0.2">
      <c r="A33" s="154" t="s">
        <v>52</v>
      </c>
      <c r="B33" s="155">
        <v>61297</v>
      </c>
      <c r="C33" s="155">
        <v>777259</v>
      </c>
      <c r="D33" s="155">
        <v>7428387744.6100006</v>
      </c>
      <c r="E33" s="155">
        <v>61076</v>
      </c>
      <c r="F33" s="155">
        <v>737780</v>
      </c>
      <c r="G33" s="155">
        <v>6927793696.6100006</v>
      </c>
      <c r="H33" s="155">
        <v>221</v>
      </c>
      <c r="I33" s="155">
        <v>39479</v>
      </c>
      <c r="J33" s="155">
        <v>500594048</v>
      </c>
    </row>
    <row r="34" spans="1:10" ht="13.5" thickBot="1" x14ac:dyDescent="0.25">
      <c r="A34" s="157"/>
      <c r="B34" s="157"/>
      <c r="C34" s="157"/>
      <c r="D34" s="157"/>
      <c r="E34" s="157"/>
      <c r="F34" s="157"/>
      <c r="G34" s="157"/>
      <c r="H34" s="157"/>
      <c r="I34" s="157"/>
      <c r="J34" s="157"/>
    </row>
    <row r="35" spans="1:10" x14ac:dyDescent="0.2">
      <c r="B35" s="158"/>
      <c r="C35" s="158"/>
    </row>
    <row r="36" spans="1:10" x14ac:dyDescent="0.2">
      <c r="A36" s="159" t="s">
        <v>243</v>
      </c>
      <c r="B36" s="160"/>
      <c r="C36" s="160"/>
      <c r="D36" s="160"/>
      <c r="E36" s="160"/>
      <c r="F36" s="160"/>
      <c r="G36" s="160"/>
    </row>
    <row r="37" spans="1:10" x14ac:dyDescent="0.2">
      <c r="A37" s="150" t="s">
        <v>22</v>
      </c>
    </row>
  </sheetData>
  <mergeCells count="8">
    <mergeCell ref="B10:D10"/>
    <mergeCell ref="E10:G10"/>
    <mergeCell ref="H10:J10"/>
    <mergeCell ref="A3:J3"/>
    <mergeCell ref="A4:J4"/>
    <mergeCell ref="A5:J5"/>
    <mergeCell ref="A6:J6"/>
    <mergeCell ref="A7:J7"/>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K37"/>
  <sheetViews>
    <sheetView workbookViewId="0">
      <selection activeCell="A12" sqref="A12"/>
    </sheetView>
  </sheetViews>
  <sheetFormatPr defaultColWidth="11.42578125" defaultRowHeight="12.75" x14ac:dyDescent="0.2"/>
  <cols>
    <col min="1" max="1" width="41.85546875" style="122" customWidth="1"/>
    <col min="2" max="2" width="10.5703125" style="122" customWidth="1"/>
    <col min="3" max="3" width="13.7109375" style="122" customWidth="1"/>
    <col min="4" max="4" width="18.42578125" style="122" customWidth="1"/>
    <col min="5" max="5" width="11" style="122" customWidth="1"/>
    <col min="6" max="6" width="13.85546875" style="122" bestFit="1" customWidth="1"/>
    <col min="7" max="7" width="20.140625" style="122" bestFit="1" customWidth="1"/>
    <col min="8" max="8" width="10.5703125" style="122" customWidth="1"/>
    <col min="9" max="9" width="13.85546875" style="122" bestFit="1" customWidth="1"/>
    <col min="10" max="10" width="17" style="122" bestFit="1" customWidth="1"/>
    <col min="11" max="11" width="11.42578125" style="122" hidden="1" customWidth="1"/>
    <col min="12" max="12" width="20.7109375" style="122" hidden="1" customWidth="1"/>
    <col min="13" max="21" width="17.7109375" style="122" hidden="1" customWidth="1"/>
    <col min="22" max="29" width="18.7109375" style="122" hidden="1" customWidth="1"/>
    <col min="30" max="38" width="17.7109375" style="122" hidden="1" customWidth="1"/>
    <col min="39" max="46" width="18.7109375" style="122" hidden="1" customWidth="1"/>
    <col min="47" max="55" width="20" style="122" bestFit="1" customWidth="1"/>
    <col min="56" max="63" width="21.140625" style="122" bestFit="1" customWidth="1"/>
    <col min="64" max="256" width="11.42578125" style="122"/>
    <col min="257" max="257" width="41.85546875" style="122" customWidth="1"/>
    <col min="258" max="258" width="10.5703125" style="122" customWidth="1"/>
    <col min="259" max="259" width="13.7109375" style="122" customWidth="1"/>
    <col min="260" max="260" width="18.42578125" style="122" customWidth="1"/>
    <col min="261" max="261" width="11" style="122" customWidth="1"/>
    <col min="262" max="262" width="13.85546875" style="122" bestFit="1" customWidth="1"/>
    <col min="263" max="263" width="20.140625" style="122" bestFit="1" customWidth="1"/>
    <col min="264" max="264" width="10.5703125" style="122" customWidth="1"/>
    <col min="265" max="265" width="13.85546875" style="122" bestFit="1" customWidth="1"/>
    <col min="266" max="266" width="17" style="122" bestFit="1" customWidth="1"/>
    <col min="267" max="302" width="0" style="122" hidden="1" customWidth="1"/>
    <col min="303" max="311" width="20" style="122" bestFit="1" customWidth="1"/>
    <col min="312" max="319" width="21.140625" style="122" bestFit="1" customWidth="1"/>
    <col min="320" max="512" width="11.42578125" style="122"/>
    <col min="513" max="513" width="41.85546875" style="122" customWidth="1"/>
    <col min="514" max="514" width="10.5703125" style="122" customWidth="1"/>
    <col min="515" max="515" width="13.7109375" style="122" customWidth="1"/>
    <col min="516" max="516" width="18.42578125" style="122" customWidth="1"/>
    <col min="517" max="517" width="11" style="122" customWidth="1"/>
    <col min="518" max="518" width="13.85546875" style="122" bestFit="1" customWidth="1"/>
    <col min="519" max="519" width="20.140625" style="122" bestFit="1" customWidth="1"/>
    <col min="520" max="520" width="10.5703125" style="122" customWidth="1"/>
    <col min="521" max="521" width="13.85546875" style="122" bestFit="1" customWidth="1"/>
    <col min="522" max="522" width="17" style="122" bestFit="1" customWidth="1"/>
    <col min="523" max="558" width="0" style="122" hidden="1" customWidth="1"/>
    <col min="559" max="567" width="20" style="122" bestFit="1" customWidth="1"/>
    <col min="568" max="575" width="21.140625" style="122" bestFit="1" customWidth="1"/>
    <col min="576" max="768" width="11.42578125" style="122"/>
    <col min="769" max="769" width="41.85546875" style="122" customWidth="1"/>
    <col min="770" max="770" width="10.5703125" style="122" customWidth="1"/>
    <col min="771" max="771" width="13.7109375" style="122" customWidth="1"/>
    <col min="772" max="772" width="18.42578125" style="122" customWidth="1"/>
    <col min="773" max="773" width="11" style="122" customWidth="1"/>
    <col min="774" max="774" width="13.85546875" style="122" bestFit="1" customWidth="1"/>
    <col min="775" max="775" width="20.140625" style="122" bestFit="1" customWidth="1"/>
    <col min="776" max="776" width="10.5703125" style="122" customWidth="1"/>
    <col min="777" max="777" width="13.85546875" style="122" bestFit="1" customWidth="1"/>
    <col min="778" max="778" width="17" style="122" bestFit="1" customWidth="1"/>
    <col min="779" max="814" width="0" style="122" hidden="1" customWidth="1"/>
    <col min="815" max="823" width="20" style="122" bestFit="1" customWidth="1"/>
    <col min="824" max="831" width="21.140625" style="122" bestFit="1" customWidth="1"/>
    <col min="832" max="1024" width="11.42578125" style="122"/>
    <col min="1025" max="1025" width="41.85546875" style="122" customWidth="1"/>
    <col min="1026" max="1026" width="10.5703125" style="122" customWidth="1"/>
    <col min="1027" max="1027" width="13.7109375" style="122" customWidth="1"/>
    <col min="1028" max="1028" width="18.42578125" style="122" customWidth="1"/>
    <col min="1029" max="1029" width="11" style="122" customWidth="1"/>
    <col min="1030" max="1030" width="13.85546875" style="122" bestFit="1" customWidth="1"/>
    <col min="1031" max="1031" width="20.140625" style="122" bestFit="1" customWidth="1"/>
    <col min="1032" max="1032" width="10.5703125" style="122" customWidth="1"/>
    <col min="1033" max="1033" width="13.85546875" style="122" bestFit="1" customWidth="1"/>
    <col min="1034" max="1034" width="17" style="122" bestFit="1" customWidth="1"/>
    <col min="1035" max="1070" width="0" style="122" hidden="1" customWidth="1"/>
    <col min="1071" max="1079" width="20" style="122" bestFit="1" customWidth="1"/>
    <col min="1080" max="1087" width="21.140625" style="122" bestFit="1" customWidth="1"/>
    <col min="1088" max="1280" width="11.42578125" style="122"/>
    <col min="1281" max="1281" width="41.85546875" style="122" customWidth="1"/>
    <col min="1282" max="1282" width="10.5703125" style="122" customWidth="1"/>
    <col min="1283" max="1283" width="13.7109375" style="122" customWidth="1"/>
    <col min="1284" max="1284" width="18.42578125" style="122" customWidth="1"/>
    <col min="1285" max="1285" width="11" style="122" customWidth="1"/>
    <col min="1286" max="1286" width="13.85546875" style="122" bestFit="1" customWidth="1"/>
    <col min="1287" max="1287" width="20.140625" style="122" bestFit="1" customWidth="1"/>
    <col min="1288" max="1288" width="10.5703125" style="122" customWidth="1"/>
    <col min="1289" max="1289" width="13.85546875" style="122" bestFit="1" customWidth="1"/>
    <col min="1290" max="1290" width="17" style="122" bestFit="1" customWidth="1"/>
    <col min="1291" max="1326" width="0" style="122" hidden="1" customWidth="1"/>
    <col min="1327" max="1335" width="20" style="122" bestFit="1" customWidth="1"/>
    <col min="1336" max="1343" width="21.140625" style="122" bestFit="1" customWidth="1"/>
    <col min="1344" max="1536" width="11.42578125" style="122"/>
    <col min="1537" max="1537" width="41.85546875" style="122" customWidth="1"/>
    <col min="1538" max="1538" width="10.5703125" style="122" customWidth="1"/>
    <col min="1539" max="1539" width="13.7109375" style="122" customWidth="1"/>
    <col min="1540" max="1540" width="18.42578125" style="122" customWidth="1"/>
    <col min="1541" max="1541" width="11" style="122" customWidth="1"/>
    <col min="1542" max="1542" width="13.85546875" style="122" bestFit="1" customWidth="1"/>
    <col min="1543" max="1543" width="20.140625" style="122" bestFit="1" customWidth="1"/>
    <col min="1544" max="1544" width="10.5703125" style="122" customWidth="1"/>
    <col min="1545" max="1545" width="13.85546875" style="122" bestFit="1" customWidth="1"/>
    <col min="1546" max="1546" width="17" style="122" bestFit="1" customWidth="1"/>
    <col min="1547" max="1582" width="0" style="122" hidden="1" customWidth="1"/>
    <col min="1583" max="1591" width="20" style="122" bestFit="1" customWidth="1"/>
    <col min="1592" max="1599" width="21.140625" style="122" bestFit="1" customWidth="1"/>
    <col min="1600" max="1792" width="11.42578125" style="122"/>
    <col min="1793" max="1793" width="41.85546875" style="122" customWidth="1"/>
    <col min="1794" max="1794" width="10.5703125" style="122" customWidth="1"/>
    <col min="1795" max="1795" width="13.7109375" style="122" customWidth="1"/>
    <col min="1796" max="1796" width="18.42578125" style="122" customWidth="1"/>
    <col min="1797" max="1797" width="11" style="122" customWidth="1"/>
    <col min="1798" max="1798" width="13.85546875" style="122" bestFit="1" customWidth="1"/>
    <col min="1799" max="1799" width="20.140625" style="122" bestFit="1" customWidth="1"/>
    <col min="1800" max="1800" width="10.5703125" style="122" customWidth="1"/>
    <col min="1801" max="1801" width="13.85546875" style="122" bestFit="1" customWidth="1"/>
    <col min="1802" max="1802" width="17" style="122" bestFit="1" customWidth="1"/>
    <col min="1803" max="1838" width="0" style="122" hidden="1" customWidth="1"/>
    <col min="1839" max="1847" width="20" style="122" bestFit="1" customWidth="1"/>
    <col min="1848" max="1855" width="21.140625" style="122" bestFit="1" customWidth="1"/>
    <col min="1856" max="2048" width="11.42578125" style="122"/>
    <col min="2049" max="2049" width="41.85546875" style="122" customWidth="1"/>
    <col min="2050" max="2050" width="10.5703125" style="122" customWidth="1"/>
    <col min="2051" max="2051" width="13.7109375" style="122" customWidth="1"/>
    <col min="2052" max="2052" width="18.42578125" style="122" customWidth="1"/>
    <col min="2053" max="2053" width="11" style="122" customWidth="1"/>
    <col min="2054" max="2054" width="13.85546875" style="122" bestFit="1" customWidth="1"/>
    <col min="2055" max="2055" width="20.140625" style="122" bestFit="1" customWidth="1"/>
    <col min="2056" max="2056" width="10.5703125" style="122" customWidth="1"/>
    <col min="2057" max="2057" width="13.85546875" style="122" bestFit="1" customWidth="1"/>
    <col min="2058" max="2058" width="17" style="122" bestFit="1" customWidth="1"/>
    <col min="2059" max="2094" width="0" style="122" hidden="1" customWidth="1"/>
    <col min="2095" max="2103" width="20" style="122" bestFit="1" customWidth="1"/>
    <col min="2104" max="2111" width="21.140625" style="122" bestFit="1" customWidth="1"/>
    <col min="2112" max="2304" width="11.42578125" style="122"/>
    <col min="2305" max="2305" width="41.85546875" style="122" customWidth="1"/>
    <col min="2306" max="2306" width="10.5703125" style="122" customWidth="1"/>
    <col min="2307" max="2307" width="13.7109375" style="122" customWidth="1"/>
    <col min="2308" max="2308" width="18.42578125" style="122" customWidth="1"/>
    <col min="2309" max="2309" width="11" style="122" customWidth="1"/>
    <col min="2310" max="2310" width="13.85546875" style="122" bestFit="1" customWidth="1"/>
    <col min="2311" max="2311" width="20.140625" style="122" bestFit="1" customWidth="1"/>
    <col min="2312" max="2312" width="10.5703125" style="122" customWidth="1"/>
    <col min="2313" max="2313" width="13.85546875" style="122" bestFit="1" customWidth="1"/>
    <col min="2314" max="2314" width="17" style="122" bestFit="1" customWidth="1"/>
    <col min="2315" max="2350" width="0" style="122" hidden="1" customWidth="1"/>
    <col min="2351" max="2359" width="20" style="122" bestFit="1" customWidth="1"/>
    <col min="2360" max="2367" width="21.140625" style="122" bestFit="1" customWidth="1"/>
    <col min="2368" max="2560" width="11.42578125" style="122"/>
    <col min="2561" max="2561" width="41.85546875" style="122" customWidth="1"/>
    <col min="2562" max="2562" width="10.5703125" style="122" customWidth="1"/>
    <col min="2563" max="2563" width="13.7109375" style="122" customWidth="1"/>
    <col min="2564" max="2564" width="18.42578125" style="122" customWidth="1"/>
    <col min="2565" max="2565" width="11" style="122" customWidth="1"/>
    <col min="2566" max="2566" width="13.85546875" style="122" bestFit="1" customWidth="1"/>
    <col min="2567" max="2567" width="20.140625" style="122" bestFit="1" customWidth="1"/>
    <col min="2568" max="2568" width="10.5703125" style="122" customWidth="1"/>
    <col min="2569" max="2569" width="13.85546875" style="122" bestFit="1" customWidth="1"/>
    <col min="2570" max="2570" width="17" style="122" bestFit="1" customWidth="1"/>
    <col min="2571" max="2606" width="0" style="122" hidden="1" customWidth="1"/>
    <col min="2607" max="2615" width="20" style="122" bestFit="1" customWidth="1"/>
    <col min="2616" max="2623" width="21.140625" style="122" bestFit="1" customWidth="1"/>
    <col min="2624" max="2816" width="11.42578125" style="122"/>
    <col min="2817" max="2817" width="41.85546875" style="122" customWidth="1"/>
    <col min="2818" max="2818" width="10.5703125" style="122" customWidth="1"/>
    <col min="2819" max="2819" width="13.7109375" style="122" customWidth="1"/>
    <col min="2820" max="2820" width="18.42578125" style="122" customWidth="1"/>
    <col min="2821" max="2821" width="11" style="122" customWidth="1"/>
    <col min="2822" max="2822" width="13.85546875" style="122" bestFit="1" customWidth="1"/>
    <col min="2823" max="2823" width="20.140625" style="122" bestFit="1" customWidth="1"/>
    <col min="2824" max="2824" width="10.5703125" style="122" customWidth="1"/>
    <col min="2825" max="2825" width="13.85546875" style="122" bestFit="1" customWidth="1"/>
    <col min="2826" max="2826" width="17" style="122" bestFit="1" customWidth="1"/>
    <col min="2827" max="2862" width="0" style="122" hidden="1" customWidth="1"/>
    <col min="2863" max="2871" width="20" style="122" bestFit="1" customWidth="1"/>
    <col min="2872" max="2879" width="21.140625" style="122" bestFit="1" customWidth="1"/>
    <col min="2880" max="3072" width="11.42578125" style="122"/>
    <col min="3073" max="3073" width="41.85546875" style="122" customWidth="1"/>
    <col min="3074" max="3074" width="10.5703125" style="122" customWidth="1"/>
    <col min="3075" max="3075" width="13.7109375" style="122" customWidth="1"/>
    <col min="3076" max="3076" width="18.42578125" style="122" customWidth="1"/>
    <col min="3077" max="3077" width="11" style="122" customWidth="1"/>
    <col min="3078" max="3078" width="13.85546875" style="122" bestFit="1" customWidth="1"/>
    <col min="3079" max="3079" width="20.140625" style="122" bestFit="1" customWidth="1"/>
    <col min="3080" max="3080" width="10.5703125" style="122" customWidth="1"/>
    <col min="3081" max="3081" width="13.85546875" style="122" bestFit="1" customWidth="1"/>
    <col min="3082" max="3082" width="17" style="122" bestFit="1" customWidth="1"/>
    <col min="3083" max="3118" width="0" style="122" hidden="1" customWidth="1"/>
    <col min="3119" max="3127" width="20" style="122" bestFit="1" customWidth="1"/>
    <col min="3128" max="3135" width="21.140625" style="122" bestFit="1" customWidth="1"/>
    <col min="3136" max="3328" width="11.42578125" style="122"/>
    <col min="3329" max="3329" width="41.85546875" style="122" customWidth="1"/>
    <col min="3330" max="3330" width="10.5703125" style="122" customWidth="1"/>
    <col min="3331" max="3331" width="13.7109375" style="122" customWidth="1"/>
    <col min="3332" max="3332" width="18.42578125" style="122" customWidth="1"/>
    <col min="3333" max="3333" width="11" style="122" customWidth="1"/>
    <col min="3334" max="3334" width="13.85546875" style="122" bestFit="1" customWidth="1"/>
    <col min="3335" max="3335" width="20.140625" style="122" bestFit="1" customWidth="1"/>
    <col min="3336" max="3336" width="10.5703125" style="122" customWidth="1"/>
    <col min="3337" max="3337" width="13.85546875" style="122" bestFit="1" customWidth="1"/>
    <col min="3338" max="3338" width="17" style="122" bestFit="1" customWidth="1"/>
    <col min="3339" max="3374" width="0" style="122" hidden="1" customWidth="1"/>
    <col min="3375" max="3383" width="20" style="122" bestFit="1" customWidth="1"/>
    <col min="3384" max="3391" width="21.140625" style="122" bestFit="1" customWidth="1"/>
    <col min="3392" max="3584" width="11.42578125" style="122"/>
    <col min="3585" max="3585" width="41.85546875" style="122" customWidth="1"/>
    <col min="3586" max="3586" width="10.5703125" style="122" customWidth="1"/>
    <col min="3587" max="3587" width="13.7109375" style="122" customWidth="1"/>
    <col min="3588" max="3588" width="18.42578125" style="122" customWidth="1"/>
    <col min="3589" max="3589" width="11" style="122" customWidth="1"/>
    <col min="3590" max="3590" width="13.85546875" style="122" bestFit="1" customWidth="1"/>
    <col min="3591" max="3591" width="20.140625" style="122" bestFit="1" customWidth="1"/>
    <col min="3592" max="3592" width="10.5703125" style="122" customWidth="1"/>
    <col min="3593" max="3593" width="13.85546875" style="122" bestFit="1" customWidth="1"/>
    <col min="3594" max="3594" width="17" style="122" bestFit="1" customWidth="1"/>
    <col min="3595" max="3630" width="0" style="122" hidden="1" customWidth="1"/>
    <col min="3631" max="3639" width="20" style="122" bestFit="1" customWidth="1"/>
    <col min="3640" max="3647" width="21.140625" style="122" bestFit="1" customWidth="1"/>
    <col min="3648" max="3840" width="11.42578125" style="122"/>
    <col min="3841" max="3841" width="41.85546875" style="122" customWidth="1"/>
    <col min="3842" max="3842" width="10.5703125" style="122" customWidth="1"/>
    <col min="3843" max="3843" width="13.7109375" style="122" customWidth="1"/>
    <col min="3844" max="3844" width="18.42578125" style="122" customWidth="1"/>
    <col min="3845" max="3845" width="11" style="122" customWidth="1"/>
    <col min="3846" max="3846" width="13.85546875" style="122" bestFit="1" customWidth="1"/>
    <col min="3847" max="3847" width="20.140625" style="122" bestFit="1" customWidth="1"/>
    <col min="3848" max="3848" width="10.5703125" style="122" customWidth="1"/>
    <col min="3849" max="3849" width="13.85546875" style="122" bestFit="1" customWidth="1"/>
    <col min="3850" max="3850" width="17" style="122" bestFit="1" customWidth="1"/>
    <col min="3851" max="3886" width="0" style="122" hidden="1" customWidth="1"/>
    <col min="3887" max="3895" width="20" style="122" bestFit="1" customWidth="1"/>
    <col min="3896" max="3903" width="21.140625" style="122" bestFit="1" customWidth="1"/>
    <col min="3904" max="4096" width="11.42578125" style="122"/>
    <col min="4097" max="4097" width="41.85546875" style="122" customWidth="1"/>
    <col min="4098" max="4098" width="10.5703125" style="122" customWidth="1"/>
    <col min="4099" max="4099" width="13.7109375" style="122" customWidth="1"/>
    <col min="4100" max="4100" width="18.42578125" style="122" customWidth="1"/>
    <col min="4101" max="4101" width="11" style="122" customWidth="1"/>
    <col min="4102" max="4102" width="13.85546875" style="122" bestFit="1" customWidth="1"/>
    <col min="4103" max="4103" width="20.140625" style="122" bestFit="1" customWidth="1"/>
    <col min="4104" max="4104" width="10.5703125" style="122" customWidth="1"/>
    <col min="4105" max="4105" width="13.85546875" style="122" bestFit="1" customWidth="1"/>
    <col min="4106" max="4106" width="17" style="122" bestFit="1" customWidth="1"/>
    <col min="4107" max="4142" width="0" style="122" hidden="1" customWidth="1"/>
    <col min="4143" max="4151" width="20" style="122" bestFit="1" customWidth="1"/>
    <col min="4152" max="4159" width="21.140625" style="122" bestFit="1" customWidth="1"/>
    <col min="4160" max="4352" width="11.42578125" style="122"/>
    <col min="4353" max="4353" width="41.85546875" style="122" customWidth="1"/>
    <col min="4354" max="4354" width="10.5703125" style="122" customWidth="1"/>
    <col min="4355" max="4355" width="13.7109375" style="122" customWidth="1"/>
    <col min="4356" max="4356" width="18.42578125" style="122" customWidth="1"/>
    <col min="4357" max="4357" width="11" style="122" customWidth="1"/>
    <col min="4358" max="4358" width="13.85546875" style="122" bestFit="1" customWidth="1"/>
    <col min="4359" max="4359" width="20.140625" style="122" bestFit="1" customWidth="1"/>
    <col min="4360" max="4360" width="10.5703125" style="122" customWidth="1"/>
    <col min="4361" max="4361" width="13.85546875" style="122" bestFit="1" customWidth="1"/>
    <col min="4362" max="4362" width="17" style="122" bestFit="1" customWidth="1"/>
    <col min="4363" max="4398" width="0" style="122" hidden="1" customWidth="1"/>
    <col min="4399" max="4407" width="20" style="122" bestFit="1" customWidth="1"/>
    <col min="4408" max="4415" width="21.140625" style="122" bestFit="1" customWidth="1"/>
    <col min="4416" max="4608" width="11.42578125" style="122"/>
    <col min="4609" max="4609" width="41.85546875" style="122" customWidth="1"/>
    <col min="4610" max="4610" width="10.5703125" style="122" customWidth="1"/>
    <col min="4611" max="4611" width="13.7109375" style="122" customWidth="1"/>
    <col min="4612" max="4612" width="18.42578125" style="122" customWidth="1"/>
    <col min="4613" max="4613" width="11" style="122" customWidth="1"/>
    <col min="4614" max="4614" width="13.85546875" style="122" bestFit="1" customWidth="1"/>
    <col min="4615" max="4615" width="20.140625" style="122" bestFit="1" customWidth="1"/>
    <col min="4616" max="4616" width="10.5703125" style="122" customWidth="1"/>
    <col min="4617" max="4617" width="13.85546875" style="122" bestFit="1" customWidth="1"/>
    <col min="4618" max="4618" width="17" style="122" bestFit="1" customWidth="1"/>
    <col min="4619" max="4654" width="0" style="122" hidden="1" customWidth="1"/>
    <col min="4655" max="4663" width="20" style="122" bestFit="1" customWidth="1"/>
    <col min="4664" max="4671" width="21.140625" style="122" bestFit="1" customWidth="1"/>
    <col min="4672" max="4864" width="11.42578125" style="122"/>
    <col min="4865" max="4865" width="41.85546875" style="122" customWidth="1"/>
    <col min="4866" max="4866" width="10.5703125" style="122" customWidth="1"/>
    <col min="4867" max="4867" width="13.7109375" style="122" customWidth="1"/>
    <col min="4868" max="4868" width="18.42578125" style="122" customWidth="1"/>
    <col min="4869" max="4869" width="11" style="122" customWidth="1"/>
    <col min="4870" max="4870" width="13.85546875" style="122" bestFit="1" customWidth="1"/>
    <col min="4871" max="4871" width="20.140625" style="122" bestFit="1" customWidth="1"/>
    <col min="4872" max="4872" width="10.5703125" style="122" customWidth="1"/>
    <col min="4873" max="4873" width="13.85546875" style="122" bestFit="1" customWidth="1"/>
    <col min="4874" max="4874" width="17" style="122" bestFit="1" customWidth="1"/>
    <col min="4875" max="4910" width="0" style="122" hidden="1" customWidth="1"/>
    <col min="4911" max="4919" width="20" style="122" bestFit="1" customWidth="1"/>
    <col min="4920" max="4927" width="21.140625" style="122" bestFit="1" customWidth="1"/>
    <col min="4928" max="5120" width="11.42578125" style="122"/>
    <col min="5121" max="5121" width="41.85546875" style="122" customWidth="1"/>
    <col min="5122" max="5122" width="10.5703125" style="122" customWidth="1"/>
    <col min="5123" max="5123" width="13.7109375" style="122" customWidth="1"/>
    <col min="5124" max="5124" width="18.42578125" style="122" customWidth="1"/>
    <col min="5125" max="5125" width="11" style="122" customWidth="1"/>
    <col min="5126" max="5126" width="13.85546875" style="122" bestFit="1" customWidth="1"/>
    <col min="5127" max="5127" width="20.140625" style="122" bestFit="1" customWidth="1"/>
    <col min="5128" max="5128" width="10.5703125" style="122" customWidth="1"/>
    <col min="5129" max="5129" width="13.85546875" style="122" bestFit="1" customWidth="1"/>
    <col min="5130" max="5130" width="17" style="122" bestFit="1" customWidth="1"/>
    <col min="5131" max="5166" width="0" style="122" hidden="1" customWidth="1"/>
    <col min="5167" max="5175" width="20" style="122" bestFit="1" customWidth="1"/>
    <col min="5176" max="5183" width="21.140625" style="122" bestFit="1" customWidth="1"/>
    <col min="5184" max="5376" width="11.42578125" style="122"/>
    <col min="5377" max="5377" width="41.85546875" style="122" customWidth="1"/>
    <col min="5378" max="5378" width="10.5703125" style="122" customWidth="1"/>
    <col min="5379" max="5379" width="13.7109375" style="122" customWidth="1"/>
    <col min="5380" max="5380" width="18.42578125" style="122" customWidth="1"/>
    <col min="5381" max="5381" width="11" style="122" customWidth="1"/>
    <col min="5382" max="5382" width="13.85546875" style="122" bestFit="1" customWidth="1"/>
    <col min="5383" max="5383" width="20.140625" style="122" bestFit="1" customWidth="1"/>
    <col min="5384" max="5384" width="10.5703125" style="122" customWidth="1"/>
    <col min="5385" max="5385" width="13.85546875" style="122" bestFit="1" customWidth="1"/>
    <col min="5386" max="5386" width="17" style="122" bestFit="1" customWidth="1"/>
    <col min="5387" max="5422" width="0" style="122" hidden="1" customWidth="1"/>
    <col min="5423" max="5431" width="20" style="122" bestFit="1" customWidth="1"/>
    <col min="5432" max="5439" width="21.140625" style="122" bestFit="1" customWidth="1"/>
    <col min="5440" max="5632" width="11.42578125" style="122"/>
    <col min="5633" max="5633" width="41.85546875" style="122" customWidth="1"/>
    <col min="5634" max="5634" width="10.5703125" style="122" customWidth="1"/>
    <col min="5635" max="5635" width="13.7109375" style="122" customWidth="1"/>
    <col min="5636" max="5636" width="18.42578125" style="122" customWidth="1"/>
    <col min="5637" max="5637" width="11" style="122" customWidth="1"/>
    <col min="5638" max="5638" width="13.85546875" style="122" bestFit="1" customWidth="1"/>
    <col min="5639" max="5639" width="20.140625" style="122" bestFit="1" customWidth="1"/>
    <col min="5640" max="5640" width="10.5703125" style="122" customWidth="1"/>
    <col min="5641" max="5641" width="13.85546875" style="122" bestFit="1" customWidth="1"/>
    <col min="5642" max="5642" width="17" style="122" bestFit="1" customWidth="1"/>
    <col min="5643" max="5678" width="0" style="122" hidden="1" customWidth="1"/>
    <col min="5679" max="5687" width="20" style="122" bestFit="1" customWidth="1"/>
    <col min="5688" max="5695" width="21.140625" style="122" bestFit="1" customWidth="1"/>
    <col min="5696" max="5888" width="11.42578125" style="122"/>
    <col min="5889" max="5889" width="41.85546875" style="122" customWidth="1"/>
    <col min="5890" max="5890" width="10.5703125" style="122" customWidth="1"/>
    <col min="5891" max="5891" width="13.7109375" style="122" customWidth="1"/>
    <col min="5892" max="5892" width="18.42578125" style="122" customWidth="1"/>
    <col min="5893" max="5893" width="11" style="122" customWidth="1"/>
    <col min="5894" max="5894" width="13.85546875" style="122" bestFit="1" customWidth="1"/>
    <col min="5895" max="5895" width="20.140625" style="122" bestFit="1" customWidth="1"/>
    <col min="5896" max="5896" width="10.5703125" style="122" customWidth="1"/>
    <col min="5897" max="5897" width="13.85546875" style="122" bestFit="1" customWidth="1"/>
    <col min="5898" max="5898" width="17" style="122" bestFit="1" customWidth="1"/>
    <col min="5899" max="5934" width="0" style="122" hidden="1" customWidth="1"/>
    <col min="5935" max="5943" width="20" style="122" bestFit="1" customWidth="1"/>
    <col min="5944" max="5951" width="21.140625" style="122" bestFit="1" customWidth="1"/>
    <col min="5952" max="6144" width="11.42578125" style="122"/>
    <col min="6145" max="6145" width="41.85546875" style="122" customWidth="1"/>
    <col min="6146" max="6146" width="10.5703125" style="122" customWidth="1"/>
    <col min="6147" max="6147" width="13.7109375" style="122" customWidth="1"/>
    <col min="6148" max="6148" width="18.42578125" style="122" customWidth="1"/>
    <col min="6149" max="6149" width="11" style="122" customWidth="1"/>
    <col min="6150" max="6150" width="13.85546875" style="122" bestFit="1" customWidth="1"/>
    <col min="6151" max="6151" width="20.140625" style="122" bestFit="1" customWidth="1"/>
    <col min="6152" max="6152" width="10.5703125" style="122" customWidth="1"/>
    <col min="6153" max="6153" width="13.85546875" style="122" bestFit="1" customWidth="1"/>
    <col min="6154" max="6154" width="17" style="122" bestFit="1" customWidth="1"/>
    <col min="6155" max="6190" width="0" style="122" hidden="1" customWidth="1"/>
    <col min="6191" max="6199" width="20" style="122" bestFit="1" customWidth="1"/>
    <col min="6200" max="6207" width="21.140625" style="122" bestFit="1" customWidth="1"/>
    <col min="6208" max="6400" width="11.42578125" style="122"/>
    <col min="6401" max="6401" width="41.85546875" style="122" customWidth="1"/>
    <col min="6402" max="6402" width="10.5703125" style="122" customWidth="1"/>
    <col min="6403" max="6403" width="13.7109375" style="122" customWidth="1"/>
    <col min="6404" max="6404" width="18.42578125" style="122" customWidth="1"/>
    <col min="6405" max="6405" width="11" style="122" customWidth="1"/>
    <col min="6406" max="6406" width="13.85546875" style="122" bestFit="1" customWidth="1"/>
    <col min="6407" max="6407" width="20.140625" style="122" bestFit="1" customWidth="1"/>
    <col min="6408" max="6408" width="10.5703125" style="122" customWidth="1"/>
    <col min="6409" max="6409" width="13.85546875" style="122" bestFit="1" customWidth="1"/>
    <col min="6410" max="6410" width="17" style="122" bestFit="1" customWidth="1"/>
    <col min="6411" max="6446" width="0" style="122" hidden="1" customWidth="1"/>
    <col min="6447" max="6455" width="20" style="122" bestFit="1" customWidth="1"/>
    <col min="6456" max="6463" width="21.140625" style="122" bestFit="1" customWidth="1"/>
    <col min="6464" max="6656" width="11.42578125" style="122"/>
    <col min="6657" max="6657" width="41.85546875" style="122" customWidth="1"/>
    <col min="6658" max="6658" width="10.5703125" style="122" customWidth="1"/>
    <col min="6659" max="6659" width="13.7109375" style="122" customWidth="1"/>
    <col min="6660" max="6660" width="18.42578125" style="122" customWidth="1"/>
    <col min="6661" max="6661" width="11" style="122" customWidth="1"/>
    <col min="6662" max="6662" width="13.85546875" style="122" bestFit="1" customWidth="1"/>
    <col min="6663" max="6663" width="20.140625" style="122" bestFit="1" customWidth="1"/>
    <col min="6664" max="6664" width="10.5703125" style="122" customWidth="1"/>
    <col min="6665" max="6665" width="13.85546875" style="122" bestFit="1" customWidth="1"/>
    <col min="6666" max="6666" width="17" style="122" bestFit="1" customWidth="1"/>
    <col min="6667" max="6702" width="0" style="122" hidden="1" customWidth="1"/>
    <col min="6703" max="6711" width="20" style="122" bestFit="1" customWidth="1"/>
    <col min="6712" max="6719" width="21.140625" style="122" bestFit="1" customWidth="1"/>
    <col min="6720" max="6912" width="11.42578125" style="122"/>
    <col min="6913" max="6913" width="41.85546875" style="122" customWidth="1"/>
    <col min="6914" max="6914" width="10.5703125" style="122" customWidth="1"/>
    <col min="6915" max="6915" width="13.7109375" style="122" customWidth="1"/>
    <col min="6916" max="6916" width="18.42578125" style="122" customWidth="1"/>
    <col min="6917" max="6917" width="11" style="122" customWidth="1"/>
    <col min="6918" max="6918" width="13.85546875" style="122" bestFit="1" customWidth="1"/>
    <col min="6919" max="6919" width="20.140625" style="122" bestFit="1" customWidth="1"/>
    <col min="6920" max="6920" width="10.5703125" style="122" customWidth="1"/>
    <col min="6921" max="6921" width="13.85546875" style="122" bestFit="1" customWidth="1"/>
    <col min="6922" max="6922" width="17" style="122" bestFit="1" customWidth="1"/>
    <col min="6923" max="6958" width="0" style="122" hidden="1" customWidth="1"/>
    <col min="6959" max="6967" width="20" style="122" bestFit="1" customWidth="1"/>
    <col min="6968" max="6975" width="21.140625" style="122" bestFit="1" customWidth="1"/>
    <col min="6976" max="7168" width="11.42578125" style="122"/>
    <col min="7169" max="7169" width="41.85546875" style="122" customWidth="1"/>
    <col min="7170" max="7170" width="10.5703125" style="122" customWidth="1"/>
    <col min="7171" max="7171" width="13.7109375" style="122" customWidth="1"/>
    <col min="7172" max="7172" width="18.42578125" style="122" customWidth="1"/>
    <col min="7173" max="7173" width="11" style="122" customWidth="1"/>
    <col min="7174" max="7174" width="13.85546875" style="122" bestFit="1" customWidth="1"/>
    <col min="7175" max="7175" width="20.140625" style="122" bestFit="1" customWidth="1"/>
    <col min="7176" max="7176" width="10.5703125" style="122" customWidth="1"/>
    <col min="7177" max="7177" width="13.85546875" style="122" bestFit="1" customWidth="1"/>
    <col min="7178" max="7178" width="17" style="122" bestFit="1" customWidth="1"/>
    <col min="7179" max="7214" width="0" style="122" hidden="1" customWidth="1"/>
    <col min="7215" max="7223" width="20" style="122" bestFit="1" customWidth="1"/>
    <col min="7224" max="7231" width="21.140625" style="122" bestFit="1" customWidth="1"/>
    <col min="7232" max="7424" width="11.42578125" style="122"/>
    <col min="7425" max="7425" width="41.85546875" style="122" customWidth="1"/>
    <col min="7426" max="7426" width="10.5703125" style="122" customWidth="1"/>
    <col min="7427" max="7427" width="13.7109375" style="122" customWidth="1"/>
    <col min="7428" max="7428" width="18.42578125" style="122" customWidth="1"/>
    <col min="7429" max="7429" width="11" style="122" customWidth="1"/>
    <col min="7430" max="7430" width="13.85546875" style="122" bestFit="1" customWidth="1"/>
    <col min="7431" max="7431" width="20.140625" style="122" bestFit="1" customWidth="1"/>
    <col min="7432" max="7432" width="10.5703125" style="122" customWidth="1"/>
    <col min="7433" max="7433" width="13.85546875" style="122" bestFit="1" customWidth="1"/>
    <col min="7434" max="7434" width="17" style="122" bestFit="1" customWidth="1"/>
    <col min="7435" max="7470" width="0" style="122" hidden="1" customWidth="1"/>
    <col min="7471" max="7479" width="20" style="122" bestFit="1" customWidth="1"/>
    <col min="7480" max="7487" width="21.140625" style="122" bestFit="1" customWidth="1"/>
    <col min="7488" max="7680" width="11.42578125" style="122"/>
    <col min="7681" max="7681" width="41.85546875" style="122" customWidth="1"/>
    <col min="7682" max="7682" width="10.5703125" style="122" customWidth="1"/>
    <col min="7683" max="7683" width="13.7109375" style="122" customWidth="1"/>
    <col min="7684" max="7684" width="18.42578125" style="122" customWidth="1"/>
    <col min="7685" max="7685" width="11" style="122" customWidth="1"/>
    <col min="7686" max="7686" width="13.85546875" style="122" bestFit="1" customWidth="1"/>
    <col min="7687" max="7687" width="20.140625" style="122" bestFit="1" customWidth="1"/>
    <col min="7688" max="7688" width="10.5703125" style="122" customWidth="1"/>
    <col min="7689" max="7689" width="13.85546875" style="122" bestFit="1" customWidth="1"/>
    <col min="7690" max="7690" width="17" style="122" bestFit="1" customWidth="1"/>
    <col min="7691" max="7726" width="0" style="122" hidden="1" customWidth="1"/>
    <col min="7727" max="7735" width="20" style="122" bestFit="1" customWidth="1"/>
    <col min="7736" max="7743" width="21.140625" style="122" bestFit="1" customWidth="1"/>
    <col min="7744" max="7936" width="11.42578125" style="122"/>
    <col min="7937" max="7937" width="41.85546875" style="122" customWidth="1"/>
    <col min="7938" max="7938" width="10.5703125" style="122" customWidth="1"/>
    <col min="7939" max="7939" width="13.7109375" style="122" customWidth="1"/>
    <col min="7940" max="7940" width="18.42578125" style="122" customWidth="1"/>
    <col min="7941" max="7941" width="11" style="122" customWidth="1"/>
    <col min="7942" max="7942" width="13.85546875" style="122" bestFit="1" customWidth="1"/>
    <col min="7943" max="7943" width="20.140625" style="122" bestFit="1" customWidth="1"/>
    <col min="7944" max="7944" width="10.5703125" style="122" customWidth="1"/>
    <col min="7945" max="7945" width="13.85546875" style="122" bestFit="1" customWidth="1"/>
    <col min="7946" max="7946" width="17" style="122" bestFit="1" customWidth="1"/>
    <col min="7947" max="7982" width="0" style="122" hidden="1" customWidth="1"/>
    <col min="7983" max="7991" width="20" style="122" bestFit="1" customWidth="1"/>
    <col min="7992" max="7999" width="21.140625" style="122" bestFit="1" customWidth="1"/>
    <col min="8000" max="8192" width="11.42578125" style="122"/>
    <col min="8193" max="8193" width="41.85546875" style="122" customWidth="1"/>
    <col min="8194" max="8194" width="10.5703125" style="122" customWidth="1"/>
    <col min="8195" max="8195" width="13.7109375" style="122" customWidth="1"/>
    <col min="8196" max="8196" width="18.42578125" style="122" customWidth="1"/>
    <col min="8197" max="8197" width="11" style="122" customWidth="1"/>
    <col min="8198" max="8198" width="13.85546875" style="122" bestFit="1" customWidth="1"/>
    <col min="8199" max="8199" width="20.140625" style="122" bestFit="1" customWidth="1"/>
    <col min="8200" max="8200" width="10.5703125" style="122" customWidth="1"/>
    <col min="8201" max="8201" width="13.85546875" style="122" bestFit="1" customWidth="1"/>
    <col min="8202" max="8202" width="17" style="122" bestFit="1" customWidth="1"/>
    <col min="8203" max="8238" width="0" style="122" hidden="1" customWidth="1"/>
    <col min="8239" max="8247" width="20" style="122" bestFit="1" customWidth="1"/>
    <col min="8248" max="8255" width="21.140625" style="122" bestFit="1" customWidth="1"/>
    <col min="8256" max="8448" width="11.42578125" style="122"/>
    <col min="8449" max="8449" width="41.85546875" style="122" customWidth="1"/>
    <col min="8450" max="8450" width="10.5703125" style="122" customWidth="1"/>
    <col min="8451" max="8451" width="13.7109375" style="122" customWidth="1"/>
    <col min="8452" max="8452" width="18.42578125" style="122" customWidth="1"/>
    <col min="8453" max="8453" width="11" style="122" customWidth="1"/>
    <col min="8454" max="8454" width="13.85546875" style="122" bestFit="1" customWidth="1"/>
    <col min="8455" max="8455" width="20.140625" style="122" bestFit="1" customWidth="1"/>
    <col min="8456" max="8456" width="10.5703125" style="122" customWidth="1"/>
    <col min="8457" max="8457" width="13.85546875" style="122" bestFit="1" customWidth="1"/>
    <col min="8458" max="8458" width="17" style="122" bestFit="1" customWidth="1"/>
    <col min="8459" max="8494" width="0" style="122" hidden="1" customWidth="1"/>
    <col min="8495" max="8503" width="20" style="122" bestFit="1" customWidth="1"/>
    <col min="8504" max="8511" width="21.140625" style="122" bestFit="1" customWidth="1"/>
    <col min="8512" max="8704" width="11.42578125" style="122"/>
    <col min="8705" max="8705" width="41.85546875" style="122" customWidth="1"/>
    <col min="8706" max="8706" width="10.5703125" style="122" customWidth="1"/>
    <col min="8707" max="8707" width="13.7109375" style="122" customWidth="1"/>
    <col min="8708" max="8708" width="18.42578125" style="122" customWidth="1"/>
    <col min="8709" max="8709" width="11" style="122" customWidth="1"/>
    <col min="8710" max="8710" width="13.85546875" style="122" bestFit="1" customWidth="1"/>
    <col min="8711" max="8711" width="20.140625" style="122" bestFit="1" customWidth="1"/>
    <col min="8712" max="8712" width="10.5703125" style="122" customWidth="1"/>
    <col min="8713" max="8713" width="13.85546875" style="122" bestFit="1" customWidth="1"/>
    <col min="8714" max="8714" width="17" style="122" bestFit="1" customWidth="1"/>
    <col min="8715" max="8750" width="0" style="122" hidden="1" customWidth="1"/>
    <col min="8751" max="8759" width="20" style="122" bestFit="1" customWidth="1"/>
    <col min="8760" max="8767" width="21.140625" style="122" bestFit="1" customWidth="1"/>
    <col min="8768" max="8960" width="11.42578125" style="122"/>
    <col min="8961" max="8961" width="41.85546875" style="122" customWidth="1"/>
    <col min="8962" max="8962" width="10.5703125" style="122" customWidth="1"/>
    <col min="8963" max="8963" width="13.7109375" style="122" customWidth="1"/>
    <col min="8964" max="8964" width="18.42578125" style="122" customWidth="1"/>
    <col min="8965" max="8965" width="11" style="122" customWidth="1"/>
    <col min="8966" max="8966" width="13.85546875" style="122" bestFit="1" customWidth="1"/>
    <col min="8967" max="8967" width="20.140625" style="122" bestFit="1" customWidth="1"/>
    <col min="8968" max="8968" width="10.5703125" style="122" customWidth="1"/>
    <col min="8969" max="8969" width="13.85546875" style="122" bestFit="1" customWidth="1"/>
    <col min="8970" max="8970" width="17" style="122" bestFit="1" customWidth="1"/>
    <col min="8971" max="9006" width="0" style="122" hidden="1" customWidth="1"/>
    <col min="9007" max="9015" width="20" style="122" bestFit="1" customWidth="1"/>
    <col min="9016" max="9023" width="21.140625" style="122" bestFit="1" customWidth="1"/>
    <col min="9024" max="9216" width="11.42578125" style="122"/>
    <col min="9217" max="9217" width="41.85546875" style="122" customWidth="1"/>
    <col min="9218" max="9218" width="10.5703125" style="122" customWidth="1"/>
    <col min="9219" max="9219" width="13.7109375" style="122" customWidth="1"/>
    <col min="9220" max="9220" width="18.42578125" style="122" customWidth="1"/>
    <col min="9221" max="9221" width="11" style="122" customWidth="1"/>
    <col min="9222" max="9222" width="13.85546875" style="122" bestFit="1" customWidth="1"/>
    <col min="9223" max="9223" width="20.140625" style="122" bestFit="1" customWidth="1"/>
    <col min="9224" max="9224" width="10.5703125" style="122" customWidth="1"/>
    <col min="9225" max="9225" width="13.85546875" style="122" bestFit="1" customWidth="1"/>
    <col min="9226" max="9226" width="17" style="122" bestFit="1" customWidth="1"/>
    <col min="9227" max="9262" width="0" style="122" hidden="1" customWidth="1"/>
    <col min="9263" max="9271" width="20" style="122" bestFit="1" customWidth="1"/>
    <col min="9272" max="9279" width="21.140625" style="122" bestFit="1" customWidth="1"/>
    <col min="9280" max="9472" width="11.42578125" style="122"/>
    <col min="9473" max="9473" width="41.85546875" style="122" customWidth="1"/>
    <col min="9474" max="9474" width="10.5703125" style="122" customWidth="1"/>
    <col min="9475" max="9475" width="13.7109375" style="122" customWidth="1"/>
    <col min="9476" max="9476" width="18.42578125" style="122" customWidth="1"/>
    <col min="9477" max="9477" width="11" style="122" customWidth="1"/>
    <col min="9478" max="9478" width="13.85546875" style="122" bestFit="1" customWidth="1"/>
    <col min="9479" max="9479" width="20.140625" style="122" bestFit="1" customWidth="1"/>
    <col min="9480" max="9480" width="10.5703125" style="122" customWidth="1"/>
    <col min="9481" max="9481" width="13.85546875" style="122" bestFit="1" customWidth="1"/>
    <col min="9482" max="9482" width="17" style="122" bestFit="1" customWidth="1"/>
    <col min="9483" max="9518" width="0" style="122" hidden="1" customWidth="1"/>
    <col min="9519" max="9527" width="20" style="122" bestFit="1" customWidth="1"/>
    <col min="9528" max="9535" width="21.140625" style="122" bestFit="1" customWidth="1"/>
    <col min="9536" max="9728" width="11.42578125" style="122"/>
    <col min="9729" max="9729" width="41.85546875" style="122" customWidth="1"/>
    <col min="9730" max="9730" width="10.5703125" style="122" customWidth="1"/>
    <col min="9731" max="9731" width="13.7109375" style="122" customWidth="1"/>
    <col min="9732" max="9732" width="18.42578125" style="122" customWidth="1"/>
    <col min="9733" max="9733" width="11" style="122" customWidth="1"/>
    <col min="9734" max="9734" width="13.85546875" style="122" bestFit="1" customWidth="1"/>
    <col min="9735" max="9735" width="20.140625" style="122" bestFit="1" customWidth="1"/>
    <col min="9736" max="9736" width="10.5703125" style="122" customWidth="1"/>
    <col min="9737" max="9737" width="13.85546875" style="122" bestFit="1" customWidth="1"/>
    <col min="9738" max="9738" width="17" style="122" bestFit="1" customWidth="1"/>
    <col min="9739" max="9774" width="0" style="122" hidden="1" customWidth="1"/>
    <col min="9775" max="9783" width="20" style="122" bestFit="1" customWidth="1"/>
    <col min="9784" max="9791" width="21.140625" style="122" bestFit="1" customWidth="1"/>
    <col min="9792" max="9984" width="11.42578125" style="122"/>
    <col min="9985" max="9985" width="41.85546875" style="122" customWidth="1"/>
    <col min="9986" max="9986" width="10.5703125" style="122" customWidth="1"/>
    <col min="9987" max="9987" width="13.7109375" style="122" customWidth="1"/>
    <col min="9988" max="9988" width="18.42578125" style="122" customWidth="1"/>
    <col min="9989" max="9989" width="11" style="122" customWidth="1"/>
    <col min="9990" max="9990" width="13.85546875" style="122" bestFit="1" customWidth="1"/>
    <col min="9991" max="9991" width="20.140625" style="122" bestFit="1" customWidth="1"/>
    <col min="9992" max="9992" width="10.5703125" style="122" customWidth="1"/>
    <col min="9993" max="9993" width="13.85546875" style="122" bestFit="1" customWidth="1"/>
    <col min="9994" max="9994" width="17" style="122" bestFit="1" customWidth="1"/>
    <col min="9995" max="10030" width="0" style="122" hidden="1" customWidth="1"/>
    <col min="10031" max="10039" width="20" style="122" bestFit="1" customWidth="1"/>
    <col min="10040" max="10047" width="21.140625" style="122" bestFit="1" customWidth="1"/>
    <col min="10048" max="10240" width="11.42578125" style="122"/>
    <col min="10241" max="10241" width="41.85546875" style="122" customWidth="1"/>
    <col min="10242" max="10242" width="10.5703125" style="122" customWidth="1"/>
    <col min="10243" max="10243" width="13.7109375" style="122" customWidth="1"/>
    <col min="10244" max="10244" width="18.42578125" style="122" customWidth="1"/>
    <col min="10245" max="10245" width="11" style="122" customWidth="1"/>
    <col min="10246" max="10246" width="13.85546875" style="122" bestFit="1" customWidth="1"/>
    <col min="10247" max="10247" width="20.140625" style="122" bestFit="1" customWidth="1"/>
    <col min="10248" max="10248" width="10.5703125" style="122" customWidth="1"/>
    <col min="10249" max="10249" width="13.85546875" style="122" bestFit="1" customWidth="1"/>
    <col min="10250" max="10250" width="17" style="122" bestFit="1" customWidth="1"/>
    <col min="10251" max="10286" width="0" style="122" hidden="1" customWidth="1"/>
    <col min="10287" max="10295" width="20" style="122" bestFit="1" customWidth="1"/>
    <col min="10296" max="10303" width="21.140625" style="122" bestFit="1" customWidth="1"/>
    <col min="10304" max="10496" width="11.42578125" style="122"/>
    <col min="10497" max="10497" width="41.85546875" style="122" customWidth="1"/>
    <col min="10498" max="10498" width="10.5703125" style="122" customWidth="1"/>
    <col min="10499" max="10499" width="13.7109375" style="122" customWidth="1"/>
    <col min="10500" max="10500" width="18.42578125" style="122" customWidth="1"/>
    <col min="10501" max="10501" width="11" style="122" customWidth="1"/>
    <col min="10502" max="10502" width="13.85546875" style="122" bestFit="1" customWidth="1"/>
    <col min="10503" max="10503" width="20.140625" style="122" bestFit="1" customWidth="1"/>
    <col min="10504" max="10504" width="10.5703125" style="122" customWidth="1"/>
    <col min="10505" max="10505" width="13.85546875" style="122" bestFit="1" customWidth="1"/>
    <col min="10506" max="10506" width="17" style="122" bestFit="1" customWidth="1"/>
    <col min="10507" max="10542" width="0" style="122" hidden="1" customWidth="1"/>
    <col min="10543" max="10551" width="20" style="122" bestFit="1" customWidth="1"/>
    <col min="10552" max="10559" width="21.140625" style="122" bestFit="1" customWidth="1"/>
    <col min="10560" max="10752" width="11.42578125" style="122"/>
    <col min="10753" max="10753" width="41.85546875" style="122" customWidth="1"/>
    <col min="10754" max="10754" width="10.5703125" style="122" customWidth="1"/>
    <col min="10755" max="10755" width="13.7109375" style="122" customWidth="1"/>
    <col min="10756" max="10756" width="18.42578125" style="122" customWidth="1"/>
    <col min="10757" max="10757" width="11" style="122" customWidth="1"/>
    <col min="10758" max="10758" width="13.85546875" style="122" bestFit="1" customWidth="1"/>
    <col min="10759" max="10759" width="20.140625" style="122" bestFit="1" customWidth="1"/>
    <col min="10760" max="10760" width="10.5703125" style="122" customWidth="1"/>
    <col min="10761" max="10761" width="13.85546875" style="122" bestFit="1" customWidth="1"/>
    <col min="10762" max="10762" width="17" style="122" bestFit="1" customWidth="1"/>
    <col min="10763" max="10798" width="0" style="122" hidden="1" customWidth="1"/>
    <col min="10799" max="10807" width="20" style="122" bestFit="1" customWidth="1"/>
    <col min="10808" max="10815" width="21.140625" style="122" bestFit="1" customWidth="1"/>
    <col min="10816" max="11008" width="11.42578125" style="122"/>
    <col min="11009" max="11009" width="41.85546875" style="122" customWidth="1"/>
    <col min="11010" max="11010" width="10.5703125" style="122" customWidth="1"/>
    <col min="11011" max="11011" width="13.7109375" style="122" customWidth="1"/>
    <col min="11012" max="11012" width="18.42578125" style="122" customWidth="1"/>
    <col min="11013" max="11013" width="11" style="122" customWidth="1"/>
    <col min="11014" max="11014" width="13.85546875" style="122" bestFit="1" customWidth="1"/>
    <col min="11015" max="11015" width="20.140625" style="122" bestFit="1" customWidth="1"/>
    <col min="11016" max="11016" width="10.5703125" style="122" customWidth="1"/>
    <col min="11017" max="11017" width="13.85546875" style="122" bestFit="1" customWidth="1"/>
    <col min="11018" max="11018" width="17" style="122" bestFit="1" customWidth="1"/>
    <col min="11019" max="11054" width="0" style="122" hidden="1" customWidth="1"/>
    <col min="11055" max="11063" width="20" style="122" bestFit="1" customWidth="1"/>
    <col min="11064" max="11071" width="21.140625" style="122" bestFit="1" customWidth="1"/>
    <col min="11072" max="11264" width="11.42578125" style="122"/>
    <col min="11265" max="11265" width="41.85546875" style="122" customWidth="1"/>
    <col min="11266" max="11266" width="10.5703125" style="122" customWidth="1"/>
    <col min="11267" max="11267" width="13.7109375" style="122" customWidth="1"/>
    <col min="11268" max="11268" width="18.42578125" style="122" customWidth="1"/>
    <col min="11269" max="11269" width="11" style="122" customWidth="1"/>
    <col min="11270" max="11270" width="13.85546875" style="122" bestFit="1" customWidth="1"/>
    <col min="11271" max="11271" width="20.140625" style="122" bestFit="1" customWidth="1"/>
    <col min="11272" max="11272" width="10.5703125" style="122" customWidth="1"/>
    <col min="11273" max="11273" width="13.85546875" style="122" bestFit="1" customWidth="1"/>
    <col min="11274" max="11274" width="17" style="122" bestFit="1" customWidth="1"/>
    <col min="11275" max="11310" width="0" style="122" hidden="1" customWidth="1"/>
    <col min="11311" max="11319" width="20" style="122" bestFit="1" customWidth="1"/>
    <col min="11320" max="11327" width="21.140625" style="122" bestFit="1" customWidth="1"/>
    <col min="11328" max="11520" width="11.42578125" style="122"/>
    <col min="11521" max="11521" width="41.85546875" style="122" customWidth="1"/>
    <col min="11522" max="11522" width="10.5703125" style="122" customWidth="1"/>
    <col min="11523" max="11523" width="13.7109375" style="122" customWidth="1"/>
    <col min="11524" max="11524" width="18.42578125" style="122" customWidth="1"/>
    <col min="11525" max="11525" width="11" style="122" customWidth="1"/>
    <col min="11526" max="11526" width="13.85546875" style="122" bestFit="1" customWidth="1"/>
    <col min="11527" max="11527" width="20.140625" style="122" bestFit="1" customWidth="1"/>
    <col min="11528" max="11528" width="10.5703125" style="122" customWidth="1"/>
    <col min="11529" max="11529" width="13.85546875" style="122" bestFit="1" customWidth="1"/>
    <col min="11530" max="11530" width="17" style="122" bestFit="1" customWidth="1"/>
    <col min="11531" max="11566" width="0" style="122" hidden="1" customWidth="1"/>
    <col min="11567" max="11575" width="20" style="122" bestFit="1" customWidth="1"/>
    <col min="11576" max="11583" width="21.140625" style="122" bestFit="1" customWidth="1"/>
    <col min="11584" max="11776" width="11.42578125" style="122"/>
    <col min="11777" max="11777" width="41.85546875" style="122" customWidth="1"/>
    <col min="11778" max="11778" width="10.5703125" style="122" customWidth="1"/>
    <col min="11779" max="11779" width="13.7109375" style="122" customWidth="1"/>
    <col min="11780" max="11780" width="18.42578125" style="122" customWidth="1"/>
    <col min="11781" max="11781" width="11" style="122" customWidth="1"/>
    <col min="11782" max="11782" width="13.85546875" style="122" bestFit="1" customWidth="1"/>
    <col min="11783" max="11783" width="20.140625" style="122" bestFit="1" customWidth="1"/>
    <col min="11784" max="11784" width="10.5703125" style="122" customWidth="1"/>
    <col min="11785" max="11785" width="13.85546875" style="122" bestFit="1" customWidth="1"/>
    <col min="11786" max="11786" width="17" style="122" bestFit="1" customWidth="1"/>
    <col min="11787" max="11822" width="0" style="122" hidden="1" customWidth="1"/>
    <col min="11823" max="11831" width="20" style="122" bestFit="1" customWidth="1"/>
    <col min="11832" max="11839" width="21.140625" style="122" bestFit="1" customWidth="1"/>
    <col min="11840" max="12032" width="11.42578125" style="122"/>
    <col min="12033" max="12033" width="41.85546875" style="122" customWidth="1"/>
    <col min="12034" max="12034" width="10.5703125" style="122" customWidth="1"/>
    <col min="12035" max="12035" width="13.7109375" style="122" customWidth="1"/>
    <col min="12036" max="12036" width="18.42578125" style="122" customWidth="1"/>
    <col min="12037" max="12037" width="11" style="122" customWidth="1"/>
    <col min="12038" max="12038" width="13.85546875" style="122" bestFit="1" customWidth="1"/>
    <col min="12039" max="12039" width="20.140625" style="122" bestFit="1" customWidth="1"/>
    <col min="12040" max="12040" width="10.5703125" style="122" customWidth="1"/>
    <col min="12041" max="12041" width="13.85546875" style="122" bestFit="1" customWidth="1"/>
    <col min="12042" max="12042" width="17" style="122" bestFit="1" customWidth="1"/>
    <col min="12043" max="12078" width="0" style="122" hidden="1" customWidth="1"/>
    <col min="12079" max="12087" width="20" style="122" bestFit="1" customWidth="1"/>
    <col min="12088" max="12095" width="21.140625" style="122" bestFit="1" customWidth="1"/>
    <col min="12096" max="12288" width="11.42578125" style="122"/>
    <col min="12289" max="12289" width="41.85546875" style="122" customWidth="1"/>
    <col min="12290" max="12290" width="10.5703125" style="122" customWidth="1"/>
    <col min="12291" max="12291" width="13.7109375" style="122" customWidth="1"/>
    <col min="12292" max="12292" width="18.42578125" style="122" customWidth="1"/>
    <col min="12293" max="12293" width="11" style="122" customWidth="1"/>
    <col min="12294" max="12294" width="13.85546875" style="122" bestFit="1" customWidth="1"/>
    <col min="12295" max="12295" width="20.140625" style="122" bestFit="1" customWidth="1"/>
    <col min="12296" max="12296" width="10.5703125" style="122" customWidth="1"/>
    <col min="12297" max="12297" width="13.85546875" style="122" bestFit="1" customWidth="1"/>
    <col min="12298" max="12298" width="17" style="122" bestFit="1" customWidth="1"/>
    <col min="12299" max="12334" width="0" style="122" hidden="1" customWidth="1"/>
    <col min="12335" max="12343" width="20" style="122" bestFit="1" customWidth="1"/>
    <col min="12344" max="12351" width="21.140625" style="122" bestFit="1" customWidth="1"/>
    <col min="12352" max="12544" width="11.42578125" style="122"/>
    <col min="12545" max="12545" width="41.85546875" style="122" customWidth="1"/>
    <col min="12546" max="12546" width="10.5703125" style="122" customWidth="1"/>
    <col min="12547" max="12547" width="13.7109375" style="122" customWidth="1"/>
    <col min="12548" max="12548" width="18.42578125" style="122" customWidth="1"/>
    <col min="12549" max="12549" width="11" style="122" customWidth="1"/>
    <col min="12550" max="12550" width="13.85546875" style="122" bestFit="1" customWidth="1"/>
    <col min="12551" max="12551" width="20.140625" style="122" bestFit="1" customWidth="1"/>
    <col min="12552" max="12552" width="10.5703125" style="122" customWidth="1"/>
    <col min="12553" max="12553" width="13.85546875" style="122" bestFit="1" customWidth="1"/>
    <col min="12554" max="12554" width="17" style="122" bestFit="1" customWidth="1"/>
    <col min="12555" max="12590" width="0" style="122" hidden="1" customWidth="1"/>
    <col min="12591" max="12599" width="20" style="122" bestFit="1" customWidth="1"/>
    <col min="12600" max="12607" width="21.140625" style="122" bestFit="1" customWidth="1"/>
    <col min="12608" max="12800" width="11.42578125" style="122"/>
    <col min="12801" max="12801" width="41.85546875" style="122" customWidth="1"/>
    <col min="12802" max="12802" width="10.5703125" style="122" customWidth="1"/>
    <col min="12803" max="12803" width="13.7109375" style="122" customWidth="1"/>
    <col min="12804" max="12804" width="18.42578125" style="122" customWidth="1"/>
    <col min="12805" max="12805" width="11" style="122" customWidth="1"/>
    <col min="12806" max="12806" width="13.85546875" style="122" bestFit="1" customWidth="1"/>
    <col min="12807" max="12807" width="20.140625" style="122" bestFit="1" customWidth="1"/>
    <col min="12808" max="12808" width="10.5703125" style="122" customWidth="1"/>
    <col min="12809" max="12809" width="13.85546875" style="122" bestFit="1" customWidth="1"/>
    <col min="12810" max="12810" width="17" style="122" bestFit="1" customWidth="1"/>
    <col min="12811" max="12846" width="0" style="122" hidden="1" customWidth="1"/>
    <col min="12847" max="12855" width="20" style="122" bestFit="1" customWidth="1"/>
    <col min="12856" max="12863" width="21.140625" style="122" bestFit="1" customWidth="1"/>
    <col min="12864" max="13056" width="11.42578125" style="122"/>
    <col min="13057" max="13057" width="41.85546875" style="122" customWidth="1"/>
    <col min="13058" max="13058" width="10.5703125" style="122" customWidth="1"/>
    <col min="13059" max="13059" width="13.7109375" style="122" customWidth="1"/>
    <col min="13060" max="13060" width="18.42578125" style="122" customWidth="1"/>
    <col min="13061" max="13061" width="11" style="122" customWidth="1"/>
    <col min="13062" max="13062" width="13.85546875" style="122" bestFit="1" customWidth="1"/>
    <col min="13063" max="13063" width="20.140625" style="122" bestFit="1" customWidth="1"/>
    <col min="13064" max="13064" width="10.5703125" style="122" customWidth="1"/>
    <col min="13065" max="13065" width="13.85546875" style="122" bestFit="1" customWidth="1"/>
    <col min="13066" max="13066" width="17" style="122" bestFit="1" customWidth="1"/>
    <col min="13067" max="13102" width="0" style="122" hidden="1" customWidth="1"/>
    <col min="13103" max="13111" width="20" style="122" bestFit="1" customWidth="1"/>
    <col min="13112" max="13119" width="21.140625" style="122" bestFit="1" customWidth="1"/>
    <col min="13120" max="13312" width="11.42578125" style="122"/>
    <col min="13313" max="13313" width="41.85546875" style="122" customWidth="1"/>
    <col min="13314" max="13314" width="10.5703125" style="122" customWidth="1"/>
    <col min="13315" max="13315" width="13.7109375" style="122" customWidth="1"/>
    <col min="13316" max="13316" width="18.42578125" style="122" customWidth="1"/>
    <col min="13317" max="13317" width="11" style="122" customWidth="1"/>
    <col min="13318" max="13318" width="13.85546875" style="122" bestFit="1" customWidth="1"/>
    <col min="13319" max="13319" width="20.140625" style="122" bestFit="1" customWidth="1"/>
    <col min="13320" max="13320" width="10.5703125" style="122" customWidth="1"/>
    <col min="13321" max="13321" width="13.85546875" style="122" bestFit="1" customWidth="1"/>
    <col min="13322" max="13322" width="17" style="122" bestFit="1" customWidth="1"/>
    <col min="13323" max="13358" width="0" style="122" hidden="1" customWidth="1"/>
    <col min="13359" max="13367" width="20" style="122" bestFit="1" customWidth="1"/>
    <col min="13368" max="13375" width="21.140625" style="122" bestFit="1" customWidth="1"/>
    <col min="13376" max="13568" width="11.42578125" style="122"/>
    <col min="13569" max="13569" width="41.85546875" style="122" customWidth="1"/>
    <col min="13570" max="13570" width="10.5703125" style="122" customWidth="1"/>
    <col min="13571" max="13571" width="13.7109375" style="122" customWidth="1"/>
    <col min="13572" max="13572" width="18.42578125" style="122" customWidth="1"/>
    <col min="13573" max="13573" width="11" style="122" customWidth="1"/>
    <col min="13574" max="13574" width="13.85546875" style="122" bestFit="1" customWidth="1"/>
    <col min="13575" max="13575" width="20.140625" style="122" bestFit="1" customWidth="1"/>
    <col min="13576" max="13576" width="10.5703125" style="122" customWidth="1"/>
    <col min="13577" max="13577" width="13.85546875" style="122" bestFit="1" customWidth="1"/>
    <col min="13578" max="13578" width="17" style="122" bestFit="1" customWidth="1"/>
    <col min="13579" max="13614" width="0" style="122" hidden="1" customWidth="1"/>
    <col min="13615" max="13623" width="20" style="122" bestFit="1" customWidth="1"/>
    <col min="13624" max="13631" width="21.140625" style="122" bestFit="1" customWidth="1"/>
    <col min="13632" max="13824" width="11.42578125" style="122"/>
    <col min="13825" max="13825" width="41.85546875" style="122" customWidth="1"/>
    <col min="13826" max="13826" width="10.5703125" style="122" customWidth="1"/>
    <col min="13827" max="13827" width="13.7109375" style="122" customWidth="1"/>
    <col min="13828" max="13828" width="18.42578125" style="122" customWidth="1"/>
    <col min="13829" max="13829" width="11" style="122" customWidth="1"/>
    <col min="13830" max="13830" width="13.85546875" style="122" bestFit="1" customWidth="1"/>
    <col min="13831" max="13831" width="20.140625" style="122" bestFit="1" customWidth="1"/>
    <col min="13832" max="13832" width="10.5703125" style="122" customWidth="1"/>
    <col min="13833" max="13833" width="13.85546875" style="122" bestFit="1" customWidth="1"/>
    <col min="13834" max="13834" width="17" style="122" bestFit="1" customWidth="1"/>
    <col min="13835" max="13870" width="0" style="122" hidden="1" customWidth="1"/>
    <col min="13871" max="13879" width="20" style="122" bestFit="1" customWidth="1"/>
    <col min="13880" max="13887" width="21.140625" style="122" bestFit="1" customWidth="1"/>
    <col min="13888" max="14080" width="11.42578125" style="122"/>
    <col min="14081" max="14081" width="41.85546875" style="122" customWidth="1"/>
    <col min="14082" max="14082" width="10.5703125" style="122" customWidth="1"/>
    <col min="14083" max="14083" width="13.7109375" style="122" customWidth="1"/>
    <col min="14084" max="14084" width="18.42578125" style="122" customWidth="1"/>
    <col min="14085" max="14085" width="11" style="122" customWidth="1"/>
    <col min="14086" max="14086" width="13.85546875" style="122" bestFit="1" customWidth="1"/>
    <col min="14087" max="14087" width="20.140625" style="122" bestFit="1" customWidth="1"/>
    <col min="14088" max="14088" width="10.5703125" style="122" customWidth="1"/>
    <col min="14089" max="14089" width="13.85546875" style="122" bestFit="1" customWidth="1"/>
    <col min="14090" max="14090" width="17" style="122" bestFit="1" customWidth="1"/>
    <col min="14091" max="14126" width="0" style="122" hidden="1" customWidth="1"/>
    <col min="14127" max="14135" width="20" style="122" bestFit="1" customWidth="1"/>
    <col min="14136" max="14143" width="21.140625" style="122" bestFit="1" customWidth="1"/>
    <col min="14144" max="14336" width="11.42578125" style="122"/>
    <col min="14337" max="14337" width="41.85546875" style="122" customWidth="1"/>
    <col min="14338" max="14338" width="10.5703125" style="122" customWidth="1"/>
    <col min="14339" max="14339" width="13.7109375" style="122" customWidth="1"/>
    <col min="14340" max="14340" width="18.42578125" style="122" customWidth="1"/>
    <col min="14341" max="14341" width="11" style="122" customWidth="1"/>
    <col min="14342" max="14342" width="13.85546875" style="122" bestFit="1" customWidth="1"/>
    <col min="14343" max="14343" width="20.140625" style="122" bestFit="1" customWidth="1"/>
    <col min="14344" max="14344" width="10.5703125" style="122" customWidth="1"/>
    <col min="14345" max="14345" width="13.85546875" style="122" bestFit="1" customWidth="1"/>
    <col min="14346" max="14346" width="17" style="122" bestFit="1" customWidth="1"/>
    <col min="14347" max="14382" width="0" style="122" hidden="1" customWidth="1"/>
    <col min="14383" max="14391" width="20" style="122" bestFit="1" customWidth="1"/>
    <col min="14392" max="14399" width="21.140625" style="122" bestFit="1" customWidth="1"/>
    <col min="14400" max="14592" width="11.42578125" style="122"/>
    <col min="14593" max="14593" width="41.85546875" style="122" customWidth="1"/>
    <col min="14594" max="14594" width="10.5703125" style="122" customWidth="1"/>
    <col min="14595" max="14595" width="13.7109375" style="122" customWidth="1"/>
    <col min="14596" max="14596" width="18.42578125" style="122" customWidth="1"/>
    <col min="14597" max="14597" width="11" style="122" customWidth="1"/>
    <col min="14598" max="14598" width="13.85546875" style="122" bestFit="1" customWidth="1"/>
    <col min="14599" max="14599" width="20.140625" style="122" bestFit="1" customWidth="1"/>
    <col min="14600" max="14600" width="10.5703125" style="122" customWidth="1"/>
    <col min="14601" max="14601" width="13.85546875" style="122" bestFit="1" customWidth="1"/>
    <col min="14602" max="14602" width="17" style="122" bestFit="1" customWidth="1"/>
    <col min="14603" max="14638" width="0" style="122" hidden="1" customWidth="1"/>
    <col min="14639" max="14647" width="20" style="122" bestFit="1" customWidth="1"/>
    <col min="14648" max="14655" width="21.140625" style="122" bestFit="1" customWidth="1"/>
    <col min="14656" max="14848" width="11.42578125" style="122"/>
    <col min="14849" max="14849" width="41.85546875" style="122" customWidth="1"/>
    <col min="14850" max="14850" width="10.5703125" style="122" customWidth="1"/>
    <col min="14851" max="14851" width="13.7109375" style="122" customWidth="1"/>
    <col min="14852" max="14852" width="18.42578125" style="122" customWidth="1"/>
    <col min="14853" max="14853" width="11" style="122" customWidth="1"/>
    <col min="14854" max="14854" width="13.85546875" style="122" bestFit="1" customWidth="1"/>
    <col min="14855" max="14855" width="20.140625" style="122" bestFit="1" customWidth="1"/>
    <col min="14856" max="14856" width="10.5703125" style="122" customWidth="1"/>
    <col min="14857" max="14857" width="13.85546875" style="122" bestFit="1" customWidth="1"/>
    <col min="14858" max="14858" width="17" style="122" bestFit="1" customWidth="1"/>
    <col min="14859" max="14894" width="0" style="122" hidden="1" customWidth="1"/>
    <col min="14895" max="14903" width="20" style="122" bestFit="1" customWidth="1"/>
    <col min="14904" max="14911" width="21.140625" style="122" bestFit="1" customWidth="1"/>
    <col min="14912" max="15104" width="11.42578125" style="122"/>
    <col min="15105" max="15105" width="41.85546875" style="122" customWidth="1"/>
    <col min="15106" max="15106" width="10.5703125" style="122" customWidth="1"/>
    <col min="15107" max="15107" width="13.7109375" style="122" customWidth="1"/>
    <col min="15108" max="15108" width="18.42578125" style="122" customWidth="1"/>
    <col min="15109" max="15109" width="11" style="122" customWidth="1"/>
    <col min="15110" max="15110" width="13.85546875" style="122" bestFit="1" customWidth="1"/>
    <col min="15111" max="15111" width="20.140625" style="122" bestFit="1" customWidth="1"/>
    <col min="15112" max="15112" width="10.5703125" style="122" customWidth="1"/>
    <col min="15113" max="15113" width="13.85546875" style="122" bestFit="1" customWidth="1"/>
    <col min="15114" max="15114" width="17" style="122" bestFit="1" customWidth="1"/>
    <col min="15115" max="15150" width="0" style="122" hidden="1" customWidth="1"/>
    <col min="15151" max="15159" width="20" style="122" bestFit="1" customWidth="1"/>
    <col min="15160" max="15167" width="21.140625" style="122" bestFit="1" customWidth="1"/>
    <col min="15168" max="15360" width="11.42578125" style="122"/>
    <col min="15361" max="15361" width="41.85546875" style="122" customWidth="1"/>
    <col min="15362" max="15362" width="10.5703125" style="122" customWidth="1"/>
    <col min="15363" max="15363" width="13.7109375" style="122" customWidth="1"/>
    <col min="15364" max="15364" width="18.42578125" style="122" customWidth="1"/>
    <col min="15365" max="15365" width="11" style="122" customWidth="1"/>
    <col min="15366" max="15366" width="13.85546875" style="122" bestFit="1" customWidth="1"/>
    <col min="15367" max="15367" width="20.140625" style="122" bestFit="1" customWidth="1"/>
    <col min="15368" max="15368" width="10.5703125" style="122" customWidth="1"/>
    <col min="15369" max="15369" width="13.85546875" style="122" bestFit="1" customWidth="1"/>
    <col min="15370" max="15370" width="17" style="122" bestFit="1" customWidth="1"/>
    <col min="15371" max="15406" width="0" style="122" hidden="1" customWidth="1"/>
    <col min="15407" max="15415" width="20" style="122" bestFit="1" customWidth="1"/>
    <col min="15416" max="15423" width="21.140625" style="122" bestFit="1" customWidth="1"/>
    <col min="15424" max="15616" width="11.42578125" style="122"/>
    <col min="15617" max="15617" width="41.85546875" style="122" customWidth="1"/>
    <col min="15618" max="15618" width="10.5703125" style="122" customWidth="1"/>
    <col min="15619" max="15619" width="13.7109375" style="122" customWidth="1"/>
    <col min="15620" max="15620" width="18.42578125" style="122" customWidth="1"/>
    <col min="15621" max="15621" width="11" style="122" customWidth="1"/>
    <col min="15622" max="15622" width="13.85546875" style="122" bestFit="1" customWidth="1"/>
    <col min="15623" max="15623" width="20.140625" style="122" bestFit="1" customWidth="1"/>
    <col min="15624" max="15624" width="10.5703125" style="122" customWidth="1"/>
    <col min="15625" max="15625" width="13.85546875" style="122" bestFit="1" customWidth="1"/>
    <col min="15626" max="15626" width="17" style="122" bestFit="1" customWidth="1"/>
    <col min="15627" max="15662" width="0" style="122" hidden="1" customWidth="1"/>
    <col min="15663" max="15671" width="20" style="122" bestFit="1" customWidth="1"/>
    <col min="15672" max="15679" width="21.140625" style="122" bestFit="1" customWidth="1"/>
    <col min="15680" max="15872" width="11.42578125" style="122"/>
    <col min="15873" max="15873" width="41.85546875" style="122" customWidth="1"/>
    <col min="15874" max="15874" width="10.5703125" style="122" customWidth="1"/>
    <col min="15875" max="15875" width="13.7109375" style="122" customWidth="1"/>
    <col min="15876" max="15876" width="18.42578125" style="122" customWidth="1"/>
    <col min="15877" max="15877" width="11" style="122" customWidth="1"/>
    <col min="15878" max="15878" width="13.85546875" style="122" bestFit="1" customWidth="1"/>
    <col min="15879" max="15879" width="20.140625" style="122" bestFit="1" customWidth="1"/>
    <col min="15880" max="15880" width="10.5703125" style="122" customWidth="1"/>
    <col min="15881" max="15881" width="13.85546875" style="122" bestFit="1" customWidth="1"/>
    <col min="15882" max="15882" width="17" style="122" bestFit="1" customWidth="1"/>
    <col min="15883" max="15918" width="0" style="122" hidden="1" customWidth="1"/>
    <col min="15919" max="15927" width="20" style="122" bestFit="1" customWidth="1"/>
    <col min="15928" max="15935" width="21.140625" style="122" bestFit="1" customWidth="1"/>
    <col min="15936" max="16128" width="11.42578125" style="122"/>
    <col min="16129" max="16129" width="41.85546875" style="122" customWidth="1"/>
    <col min="16130" max="16130" width="10.5703125" style="122" customWidth="1"/>
    <col min="16131" max="16131" width="13.7109375" style="122" customWidth="1"/>
    <col min="16132" max="16132" width="18.42578125" style="122" customWidth="1"/>
    <col min="16133" max="16133" width="11" style="122" customWidth="1"/>
    <col min="16134" max="16134" width="13.85546875" style="122" bestFit="1" customWidth="1"/>
    <col min="16135" max="16135" width="20.140625" style="122" bestFit="1" customWidth="1"/>
    <col min="16136" max="16136" width="10.5703125" style="122" customWidth="1"/>
    <col min="16137" max="16137" width="13.85546875" style="122" bestFit="1" customWidth="1"/>
    <col min="16138" max="16138" width="17" style="122" bestFit="1" customWidth="1"/>
    <col min="16139" max="16174" width="0" style="122" hidden="1" customWidth="1"/>
    <col min="16175" max="16183" width="20" style="122" bestFit="1" customWidth="1"/>
    <col min="16184" max="16191" width="21.140625" style="122" bestFit="1" customWidth="1"/>
    <col min="16192" max="16384" width="11.42578125" style="122"/>
  </cols>
  <sheetData>
    <row r="1" spans="1:63" ht="13.5" thickBot="1" x14ac:dyDescent="0.25">
      <c r="J1" s="151" t="s">
        <v>173</v>
      </c>
    </row>
    <row r="3" spans="1:63" ht="23.25" x14ac:dyDescent="0.35">
      <c r="A3" s="310" t="s">
        <v>174</v>
      </c>
      <c r="B3" s="310"/>
      <c r="C3" s="310"/>
      <c r="D3" s="310"/>
      <c r="E3" s="310"/>
      <c r="F3" s="310"/>
      <c r="G3" s="310"/>
      <c r="H3" s="310"/>
      <c r="I3" s="310"/>
      <c r="J3" s="310"/>
    </row>
    <row r="4" spans="1:63" ht="23.25" x14ac:dyDescent="0.35">
      <c r="A4" s="310" t="s">
        <v>175</v>
      </c>
      <c r="B4" s="310"/>
      <c r="C4" s="310"/>
      <c r="D4" s="310"/>
      <c r="E4" s="310"/>
      <c r="F4" s="310"/>
      <c r="G4" s="310"/>
      <c r="H4" s="310"/>
      <c r="I4" s="310"/>
      <c r="J4" s="310"/>
    </row>
    <row r="5" spans="1:63" ht="23.25" x14ac:dyDescent="0.35">
      <c r="A5" s="310" t="s">
        <v>14</v>
      </c>
      <c r="B5" s="310"/>
      <c r="C5" s="310"/>
      <c r="D5" s="310"/>
      <c r="E5" s="310"/>
      <c r="F5" s="310"/>
      <c r="G5" s="310"/>
      <c r="H5" s="310"/>
      <c r="I5" s="310"/>
      <c r="J5" s="310"/>
    </row>
    <row r="6" spans="1:63" ht="18.75" x14ac:dyDescent="0.3">
      <c r="A6" s="311" t="s">
        <v>77</v>
      </c>
      <c r="B6" s="311"/>
      <c r="C6" s="311"/>
      <c r="D6" s="311"/>
      <c r="E6" s="311"/>
      <c r="F6" s="311"/>
      <c r="G6" s="311"/>
      <c r="H6" s="311"/>
      <c r="I6" s="311"/>
      <c r="J6" s="311"/>
    </row>
    <row r="7" spans="1:63" ht="18.75" x14ac:dyDescent="0.3">
      <c r="A7" s="311" t="s">
        <v>37</v>
      </c>
      <c r="B7" s="311"/>
      <c r="C7" s="311"/>
      <c r="D7" s="311"/>
      <c r="E7" s="311"/>
      <c r="F7" s="311"/>
      <c r="G7" s="311"/>
      <c r="H7" s="311"/>
      <c r="I7" s="311"/>
      <c r="J7" s="311"/>
    </row>
    <row r="9" spans="1:63" ht="13.5" thickBot="1" x14ac:dyDescent="0.25"/>
    <row r="10" spans="1:63" ht="13.5" thickBot="1" x14ac:dyDescent="0.25">
      <c r="A10" s="148"/>
      <c r="B10" s="307" t="s">
        <v>1</v>
      </c>
      <c r="C10" s="308"/>
      <c r="D10" s="309"/>
      <c r="E10" s="307" t="s">
        <v>19</v>
      </c>
      <c r="F10" s="308"/>
      <c r="G10" s="309"/>
      <c r="H10" s="307" t="s">
        <v>20</v>
      </c>
      <c r="I10" s="308"/>
      <c r="J10" s="309"/>
    </row>
    <row r="11" spans="1:63" x14ac:dyDescent="0.2">
      <c r="A11" s="152" t="s">
        <v>38</v>
      </c>
      <c r="B11" s="147" t="s">
        <v>153</v>
      </c>
      <c r="C11" s="147" t="s">
        <v>153</v>
      </c>
      <c r="D11" s="148"/>
      <c r="E11" s="147" t="s">
        <v>153</v>
      </c>
      <c r="F11" s="147" t="s">
        <v>153</v>
      </c>
      <c r="G11" s="148"/>
      <c r="H11" s="147" t="s">
        <v>153</v>
      </c>
      <c r="I11" s="148" t="s">
        <v>153</v>
      </c>
      <c r="J11" s="153"/>
    </row>
    <row r="12" spans="1:63" ht="13.5" thickBot="1" x14ac:dyDescent="0.25">
      <c r="A12" s="149"/>
      <c r="B12" s="149" t="s">
        <v>176</v>
      </c>
      <c r="C12" s="149" t="s">
        <v>155</v>
      </c>
      <c r="D12" s="149" t="s">
        <v>4</v>
      </c>
      <c r="E12" s="149" t="s">
        <v>176</v>
      </c>
      <c r="F12" s="149" t="s">
        <v>155</v>
      </c>
      <c r="G12" s="149" t="s">
        <v>4</v>
      </c>
      <c r="H12" s="149" t="s">
        <v>176</v>
      </c>
      <c r="I12" s="149" t="s">
        <v>155</v>
      </c>
      <c r="J12" s="149" t="s">
        <v>4</v>
      </c>
    </row>
    <row r="13" spans="1:63" x14ac:dyDescent="0.2">
      <c r="A13" s="124"/>
      <c r="B13" s="124"/>
      <c r="C13" s="124"/>
      <c r="D13" s="124"/>
      <c r="E13" s="124"/>
      <c r="F13" s="124"/>
      <c r="G13" s="124"/>
      <c r="H13" s="124"/>
      <c r="I13" s="124"/>
      <c r="J13" s="124"/>
      <c r="L13" s="125" t="s">
        <v>177</v>
      </c>
      <c r="M13" s="125" t="s">
        <v>178</v>
      </c>
      <c r="N13" s="125" t="s">
        <v>179</v>
      </c>
      <c r="O13" s="125" t="s">
        <v>180</v>
      </c>
      <c r="P13" s="125" t="s">
        <v>181</v>
      </c>
      <c r="Q13" s="125" t="s">
        <v>182</v>
      </c>
      <c r="R13" s="125" t="s">
        <v>183</v>
      </c>
      <c r="S13" s="125" t="s">
        <v>184</v>
      </c>
      <c r="T13" s="125" t="s">
        <v>185</v>
      </c>
      <c r="U13" s="125" t="s">
        <v>186</v>
      </c>
      <c r="V13" s="125" t="s">
        <v>187</v>
      </c>
      <c r="W13" s="125" t="s">
        <v>188</v>
      </c>
      <c r="X13" s="125" t="s">
        <v>189</v>
      </c>
      <c r="Y13" s="125" t="s">
        <v>190</v>
      </c>
      <c r="Z13" s="125" t="s">
        <v>191</v>
      </c>
      <c r="AA13" s="125" t="s">
        <v>192</v>
      </c>
      <c r="AB13" s="125" t="s">
        <v>193</v>
      </c>
      <c r="AC13" s="125" t="s">
        <v>194</v>
      </c>
      <c r="AD13" s="125" t="s">
        <v>195</v>
      </c>
      <c r="AE13" s="125" t="s">
        <v>196</v>
      </c>
      <c r="AF13" s="125" t="s">
        <v>197</v>
      </c>
      <c r="AG13" s="125" t="s">
        <v>198</v>
      </c>
      <c r="AH13" s="125" t="s">
        <v>199</v>
      </c>
      <c r="AI13" s="125" t="s">
        <v>200</v>
      </c>
      <c r="AJ13" s="125" t="s">
        <v>201</v>
      </c>
      <c r="AK13" s="125" t="s">
        <v>202</v>
      </c>
      <c r="AL13" s="125" t="s">
        <v>203</v>
      </c>
      <c r="AM13" s="125" t="s">
        <v>204</v>
      </c>
      <c r="AN13" s="125" t="s">
        <v>205</v>
      </c>
      <c r="AO13" s="125" t="s">
        <v>206</v>
      </c>
      <c r="AP13" s="125" t="s">
        <v>207</v>
      </c>
      <c r="AQ13" s="125" t="s">
        <v>208</v>
      </c>
      <c r="AR13" s="125" t="s">
        <v>209</v>
      </c>
      <c r="AS13" s="125" t="s">
        <v>210</v>
      </c>
      <c r="AT13" s="125" t="s">
        <v>211</v>
      </c>
      <c r="AU13" s="125"/>
      <c r="AV13" s="125"/>
      <c r="AW13" s="125"/>
      <c r="AX13" s="125"/>
      <c r="AY13" s="125"/>
      <c r="AZ13" s="125"/>
      <c r="BA13" s="125"/>
      <c r="BB13" s="125"/>
      <c r="BC13" s="125"/>
      <c r="BD13" s="125"/>
      <c r="BE13" s="125"/>
      <c r="BF13" s="125"/>
      <c r="BG13" s="125"/>
      <c r="BH13" s="125"/>
      <c r="BI13" s="125"/>
      <c r="BJ13" s="125"/>
      <c r="BK13" s="125"/>
    </row>
    <row r="14" spans="1:63" x14ac:dyDescent="0.2">
      <c r="A14" s="154" t="s">
        <v>212</v>
      </c>
      <c r="B14" s="155">
        <v>61144</v>
      </c>
      <c r="C14" s="155">
        <v>768311</v>
      </c>
      <c r="D14" s="155">
        <v>7053117693.3500004</v>
      </c>
      <c r="E14" s="155">
        <v>60923</v>
      </c>
      <c r="F14" s="155">
        <v>728832</v>
      </c>
      <c r="G14" s="155">
        <v>6552523645.3500004</v>
      </c>
      <c r="H14" s="155">
        <v>221</v>
      </c>
      <c r="I14" s="155">
        <v>39479</v>
      </c>
      <c r="J14" s="155">
        <v>500594048</v>
      </c>
      <c r="L14" s="122" t="s">
        <v>117</v>
      </c>
      <c r="M14" s="122">
        <v>465</v>
      </c>
      <c r="O14" s="122">
        <v>109</v>
      </c>
      <c r="W14" s="122">
        <v>136</v>
      </c>
      <c r="Z14" s="122">
        <v>6</v>
      </c>
      <c r="AA14" s="122">
        <v>432</v>
      </c>
      <c r="AD14" s="122">
        <v>22671</v>
      </c>
      <c r="AF14" s="122">
        <v>526</v>
      </c>
      <c r="AI14" s="122">
        <v>309</v>
      </c>
      <c r="AN14" s="122">
        <v>5300</v>
      </c>
      <c r="AQ14" s="122">
        <v>328</v>
      </c>
      <c r="AR14" s="122">
        <v>17878</v>
      </c>
    </row>
    <row r="15" spans="1:63" x14ac:dyDescent="0.2">
      <c r="A15" s="124"/>
      <c r="B15" s="156"/>
      <c r="C15" s="156"/>
      <c r="D15" s="156"/>
      <c r="E15" s="156"/>
      <c r="F15" s="156"/>
      <c r="G15" s="156"/>
      <c r="H15" s="156"/>
      <c r="I15" s="156"/>
      <c r="J15" s="156"/>
    </row>
    <row r="16" spans="1:63" x14ac:dyDescent="0.2">
      <c r="A16" s="154" t="s">
        <v>157</v>
      </c>
      <c r="B16" s="155">
        <v>4905</v>
      </c>
      <c r="C16" s="155">
        <v>272946</v>
      </c>
      <c r="D16" s="155">
        <v>4073917157.8299999</v>
      </c>
      <c r="E16" s="155">
        <v>4877</v>
      </c>
      <c r="F16" s="155">
        <v>265430</v>
      </c>
      <c r="G16" s="155">
        <v>4006108185.8299999</v>
      </c>
      <c r="H16" s="155">
        <v>28</v>
      </c>
      <c r="I16" s="155">
        <v>7516</v>
      </c>
      <c r="J16" s="155">
        <v>67808972</v>
      </c>
    </row>
    <row r="17" spans="1:63" x14ac:dyDescent="0.2">
      <c r="A17" s="124"/>
      <c r="B17" s="155"/>
      <c r="C17" s="155"/>
      <c r="D17" s="155"/>
      <c r="E17" s="156"/>
      <c r="F17" s="156"/>
      <c r="G17" s="156"/>
      <c r="H17" s="156"/>
      <c r="I17" s="156"/>
      <c r="J17" s="156"/>
      <c r="L17" s="125" t="s">
        <v>177</v>
      </c>
      <c r="M17" s="125" t="s">
        <v>178</v>
      </c>
      <c r="N17" s="125" t="s">
        <v>179</v>
      </c>
      <c r="O17" s="125" t="s">
        <v>180</v>
      </c>
      <c r="P17" s="125" t="s">
        <v>181</v>
      </c>
      <c r="Q17" s="125" t="s">
        <v>182</v>
      </c>
      <c r="R17" s="125" t="s">
        <v>183</v>
      </c>
      <c r="S17" s="125" t="s">
        <v>184</v>
      </c>
      <c r="T17" s="125" t="s">
        <v>185</v>
      </c>
      <c r="U17" s="125" t="s">
        <v>186</v>
      </c>
      <c r="V17" s="125" t="s">
        <v>187</v>
      </c>
      <c r="W17" s="125" t="s">
        <v>188</v>
      </c>
      <c r="X17" s="125" t="s">
        <v>189</v>
      </c>
      <c r="Y17" s="125" t="s">
        <v>190</v>
      </c>
      <c r="Z17" s="125" t="s">
        <v>191</v>
      </c>
      <c r="AA17" s="125" t="s">
        <v>192</v>
      </c>
      <c r="AB17" s="125" t="s">
        <v>193</v>
      </c>
      <c r="AC17" s="125" t="s">
        <v>194</v>
      </c>
      <c r="AD17" s="125" t="s">
        <v>195</v>
      </c>
      <c r="AE17" s="125" t="s">
        <v>196</v>
      </c>
      <c r="AF17" s="125" t="s">
        <v>197</v>
      </c>
      <c r="AG17" s="125" t="s">
        <v>198</v>
      </c>
      <c r="AH17" s="125" t="s">
        <v>199</v>
      </c>
      <c r="AI17" s="125" t="s">
        <v>200</v>
      </c>
      <c r="AJ17" s="125" t="s">
        <v>201</v>
      </c>
      <c r="AK17" s="125" t="s">
        <v>202</v>
      </c>
      <c r="AL17" s="125" t="s">
        <v>203</v>
      </c>
      <c r="AM17" s="125" t="s">
        <v>204</v>
      </c>
      <c r="AN17" s="125" t="s">
        <v>205</v>
      </c>
      <c r="AO17" s="125" t="s">
        <v>206</v>
      </c>
      <c r="AP17" s="125" t="s">
        <v>207</v>
      </c>
      <c r="AQ17" s="125" t="s">
        <v>208</v>
      </c>
      <c r="AR17" s="125" t="s">
        <v>209</v>
      </c>
      <c r="AS17" s="125" t="s">
        <v>210</v>
      </c>
      <c r="AT17" s="125" t="s">
        <v>211</v>
      </c>
      <c r="AU17" s="125"/>
      <c r="AV17" s="125"/>
      <c r="AW17" s="125"/>
      <c r="AX17" s="125"/>
      <c r="AY17" s="125"/>
      <c r="AZ17" s="125"/>
      <c r="BA17" s="125"/>
      <c r="BB17" s="125"/>
      <c r="BC17" s="125"/>
      <c r="BD17" s="125"/>
      <c r="BE17" s="125"/>
      <c r="BF17" s="125"/>
      <c r="BG17" s="125"/>
      <c r="BH17" s="125"/>
      <c r="BI17" s="125"/>
      <c r="BJ17" s="125"/>
      <c r="BK17" s="125"/>
    </row>
    <row r="18" spans="1:63" x14ac:dyDescent="0.2">
      <c r="A18" s="124" t="s">
        <v>158</v>
      </c>
      <c r="B18" s="156">
        <v>883</v>
      </c>
      <c r="C18" s="156">
        <v>206489</v>
      </c>
      <c r="D18" s="156">
        <v>3188291758.54</v>
      </c>
      <c r="E18" s="156">
        <v>863</v>
      </c>
      <c r="F18" s="156">
        <v>204038</v>
      </c>
      <c r="G18" s="156">
        <v>3161846111.54</v>
      </c>
      <c r="H18" s="156">
        <v>20</v>
      </c>
      <c r="I18" s="156">
        <v>2451</v>
      </c>
      <c r="J18" s="156">
        <v>26445647</v>
      </c>
      <c r="L18" s="122" t="s">
        <v>213</v>
      </c>
      <c r="M18" s="122">
        <v>1707</v>
      </c>
      <c r="N18" s="122">
        <v>614</v>
      </c>
      <c r="O18" s="122">
        <v>726</v>
      </c>
      <c r="P18" s="122">
        <v>0</v>
      </c>
      <c r="Q18" s="122">
        <v>23</v>
      </c>
      <c r="R18" s="122">
        <v>45</v>
      </c>
      <c r="S18" s="122">
        <v>27</v>
      </c>
      <c r="T18" s="122">
        <v>428</v>
      </c>
      <c r="V18" s="122">
        <v>180</v>
      </c>
      <c r="W18" s="122">
        <v>182</v>
      </c>
      <c r="X18" s="122">
        <v>17</v>
      </c>
      <c r="Y18" s="122">
        <v>58</v>
      </c>
      <c r="Z18" s="122">
        <v>96</v>
      </c>
      <c r="AA18" s="122">
        <v>1946</v>
      </c>
      <c r="AB18" s="122">
        <v>2</v>
      </c>
      <c r="AC18" s="122">
        <v>373</v>
      </c>
      <c r="AD18" s="122">
        <v>245347</v>
      </c>
      <c r="AE18" s="122">
        <v>151830</v>
      </c>
      <c r="AF18" s="122">
        <v>116016</v>
      </c>
      <c r="AG18" s="122">
        <v>1099</v>
      </c>
      <c r="AH18" s="122">
        <v>10652</v>
      </c>
      <c r="AI18" s="122">
        <v>66638</v>
      </c>
      <c r="AJ18" s="122">
        <v>68</v>
      </c>
      <c r="AK18" s="122">
        <v>101963</v>
      </c>
      <c r="AL18" s="122">
        <v>413</v>
      </c>
      <c r="AM18" s="122">
        <v>9092</v>
      </c>
      <c r="AN18" s="122">
        <v>21691</v>
      </c>
      <c r="AO18" s="122">
        <v>5460</v>
      </c>
      <c r="AP18" s="122">
        <v>60477</v>
      </c>
      <c r="AQ18" s="122">
        <v>20392</v>
      </c>
      <c r="AR18" s="122">
        <v>320408</v>
      </c>
      <c r="AS18" s="122">
        <v>2196</v>
      </c>
      <c r="AT18" s="122">
        <v>77669</v>
      </c>
    </row>
    <row r="19" spans="1:63" x14ac:dyDescent="0.2">
      <c r="A19" s="124" t="s">
        <v>214</v>
      </c>
      <c r="B19" s="156">
        <v>0</v>
      </c>
      <c r="C19" s="156">
        <v>0</v>
      </c>
      <c r="D19" s="156">
        <v>0</v>
      </c>
      <c r="E19" s="156">
        <v>0</v>
      </c>
      <c r="F19" s="156">
        <v>0</v>
      </c>
      <c r="G19" s="156">
        <v>0</v>
      </c>
      <c r="H19" s="156">
        <v>0</v>
      </c>
      <c r="I19" s="156">
        <v>0</v>
      </c>
      <c r="J19" s="156">
        <v>0</v>
      </c>
    </row>
    <row r="20" spans="1:63" x14ac:dyDescent="0.2">
      <c r="A20" s="124" t="s">
        <v>160</v>
      </c>
      <c r="B20" s="156">
        <v>0</v>
      </c>
      <c r="C20" s="156">
        <v>0</v>
      </c>
      <c r="D20" s="156">
        <v>4783367.1399999997</v>
      </c>
      <c r="E20" s="156">
        <v>0</v>
      </c>
      <c r="F20" s="156">
        <v>0</v>
      </c>
      <c r="G20" s="156">
        <v>4783367.1399999997</v>
      </c>
      <c r="H20" s="156">
        <v>0</v>
      </c>
      <c r="I20" s="156">
        <v>0</v>
      </c>
      <c r="J20" s="156">
        <v>0</v>
      </c>
    </row>
    <row r="21" spans="1:63" x14ac:dyDescent="0.2">
      <c r="A21" s="124" t="s">
        <v>215</v>
      </c>
      <c r="B21" s="156">
        <v>0</v>
      </c>
      <c r="C21" s="156">
        <v>54148</v>
      </c>
      <c r="D21" s="156">
        <v>496307257.49000001</v>
      </c>
      <c r="E21" s="156">
        <v>0</v>
      </c>
      <c r="F21" s="156">
        <v>54148</v>
      </c>
      <c r="G21" s="156">
        <v>496307257.49000001</v>
      </c>
      <c r="H21" s="156">
        <v>0</v>
      </c>
      <c r="I21" s="156">
        <v>0</v>
      </c>
      <c r="J21" s="156">
        <v>0</v>
      </c>
    </row>
    <row r="22" spans="1:63" x14ac:dyDescent="0.2">
      <c r="A22" s="124" t="s">
        <v>161</v>
      </c>
      <c r="B22" s="156">
        <v>4022</v>
      </c>
      <c r="C22" s="156">
        <v>12309</v>
      </c>
      <c r="D22" s="156">
        <v>384534774.66000003</v>
      </c>
      <c r="E22" s="156">
        <v>4014</v>
      </c>
      <c r="F22" s="156">
        <v>7244</v>
      </c>
      <c r="G22" s="156">
        <v>343171449.66000003</v>
      </c>
      <c r="H22" s="156">
        <v>8</v>
      </c>
      <c r="I22" s="156">
        <v>5065</v>
      </c>
      <c r="J22" s="156">
        <v>41363325</v>
      </c>
    </row>
    <row r="23" spans="1:63" x14ac:dyDescent="0.2">
      <c r="A23" s="124"/>
      <c r="B23" s="155"/>
      <c r="C23" s="155"/>
      <c r="D23" s="155"/>
      <c r="E23" s="156"/>
      <c r="F23" s="156"/>
      <c r="G23" s="156"/>
      <c r="H23" s="156"/>
      <c r="I23" s="156"/>
      <c r="J23" s="156"/>
    </row>
    <row r="24" spans="1:63" x14ac:dyDescent="0.2">
      <c r="A24" s="154" t="s">
        <v>48</v>
      </c>
      <c r="B24" s="155">
        <v>789</v>
      </c>
      <c r="C24" s="155">
        <v>176876</v>
      </c>
      <c r="D24" s="155">
        <v>1863333434.2099996</v>
      </c>
      <c r="E24" s="155">
        <v>764</v>
      </c>
      <c r="F24" s="155">
        <v>174060</v>
      </c>
      <c r="G24" s="155">
        <v>1844642085.2099996</v>
      </c>
      <c r="H24" s="155">
        <v>25</v>
      </c>
      <c r="I24" s="155">
        <v>2816</v>
      </c>
      <c r="J24" s="155">
        <v>18691349</v>
      </c>
    </row>
    <row r="25" spans="1:63" x14ac:dyDescent="0.2">
      <c r="A25" s="124"/>
      <c r="B25" s="155"/>
      <c r="C25" s="155"/>
      <c r="D25" s="155"/>
      <c r="E25" s="156"/>
      <c r="F25" s="156"/>
      <c r="G25" s="156"/>
      <c r="H25" s="156"/>
      <c r="I25" s="156"/>
      <c r="J25" s="156"/>
    </row>
    <row r="26" spans="1:63" x14ac:dyDescent="0.2">
      <c r="A26" s="124" t="s">
        <v>216</v>
      </c>
      <c r="B26" s="156">
        <v>0</v>
      </c>
      <c r="C26" s="156">
        <v>1610</v>
      </c>
      <c r="D26" s="156">
        <v>31819959.460000001</v>
      </c>
      <c r="E26" s="156">
        <v>0</v>
      </c>
      <c r="F26" s="156">
        <v>1610</v>
      </c>
      <c r="G26" s="156">
        <v>31819959.460000001</v>
      </c>
      <c r="H26" s="156">
        <v>0</v>
      </c>
      <c r="I26" s="156">
        <v>0</v>
      </c>
      <c r="J26" s="156">
        <v>0</v>
      </c>
    </row>
    <row r="27" spans="1:63" x14ac:dyDescent="0.2">
      <c r="A27" s="124" t="s">
        <v>168</v>
      </c>
      <c r="B27" s="156">
        <v>99</v>
      </c>
      <c r="C27" s="156">
        <v>30520</v>
      </c>
      <c r="D27" s="156">
        <v>435819087.20999998</v>
      </c>
      <c r="E27" s="156">
        <v>99</v>
      </c>
      <c r="F27" s="156">
        <v>30520</v>
      </c>
      <c r="G27" s="156">
        <v>435819087.20999998</v>
      </c>
      <c r="H27" s="156">
        <v>0</v>
      </c>
      <c r="I27" s="156">
        <v>0</v>
      </c>
      <c r="J27" s="156">
        <v>0</v>
      </c>
    </row>
    <row r="28" spans="1:63" x14ac:dyDescent="0.2">
      <c r="A28" s="124" t="s">
        <v>167</v>
      </c>
      <c r="B28" s="156">
        <v>215</v>
      </c>
      <c r="C28" s="156">
        <v>71295</v>
      </c>
      <c r="D28" s="156">
        <v>661204502.19999993</v>
      </c>
      <c r="E28" s="156">
        <v>190</v>
      </c>
      <c r="F28" s="156">
        <v>70092</v>
      </c>
      <c r="G28" s="156">
        <v>643875037.77999997</v>
      </c>
      <c r="H28" s="156">
        <v>25</v>
      </c>
      <c r="I28" s="156">
        <v>1203</v>
      </c>
      <c r="J28" s="156">
        <v>17329464.420000002</v>
      </c>
    </row>
    <row r="29" spans="1:63" x14ac:dyDescent="0.2">
      <c r="A29" s="124" t="s">
        <v>163</v>
      </c>
      <c r="B29" s="156">
        <v>0</v>
      </c>
      <c r="C29" s="156">
        <v>0</v>
      </c>
      <c r="D29" s="156">
        <v>53712338.109999999</v>
      </c>
      <c r="E29" s="156">
        <v>0</v>
      </c>
      <c r="F29" s="156">
        <v>0</v>
      </c>
      <c r="G29" s="156">
        <v>53712338.109999999</v>
      </c>
      <c r="H29" s="156">
        <v>0</v>
      </c>
      <c r="I29" s="156">
        <v>0</v>
      </c>
      <c r="J29" s="156">
        <v>0</v>
      </c>
    </row>
    <row r="30" spans="1:63" x14ac:dyDescent="0.2">
      <c r="A30" s="124" t="s">
        <v>217</v>
      </c>
      <c r="B30" s="156">
        <v>0</v>
      </c>
      <c r="C30" s="156">
        <v>0</v>
      </c>
      <c r="D30" s="156">
        <v>0</v>
      </c>
      <c r="E30" s="156">
        <v>0</v>
      </c>
      <c r="F30" s="156">
        <v>0</v>
      </c>
      <c r="G30" s="156">
        <v>0</v>
      </c>
      <c r="H30" s="156">
        <v>0</v>
      </c>
      <c r="I30" s="156">
        <v>0</v>
      </c>
      <c r="J30" s="156">
        <v>0</v>
      </c>
    </row>
    <row r="31" spans="1:63" x14ac:dyDescent="0.2">
      <c r="A31" s="124" t="s">
        <v>161</v>
      </c>
      <c r="B31" s="156">
        <v>475</v>
      </c>
      <c r="C31" s="156">
        <v>73451</v>
      </c>
      <c r="D31" s="156">
        <v>680777547.23000002</v>
      </c>
      <c r="E31" s="156">
        <v>475</v>
      </c>
      <c r="F31" s="156">
        <v>71838</v>
      </c>
      <c r="G31" s="156">
        <v>679415662.64999998</v>
      </c>
      <c r="H31" s="156">
        <v>0</v>
      </c>
      <c r="I31" s="156">
        <v>1613</v>
      </c>
      <c r="J31" s="156">
        <v>1361884.58</v>
      </c>
    </row>
    <row r="32" spans="1:63" x14ac:dyDescent="0.2">
      <c r="A32" s="124"/>
      <c r="B32" s="155"/>
      <c r="C32" s="155"/>
      <c r="D32" s="155"/>
      <c r="E32" s="156"/>
      <c r="F32" s="156"/>
      <c r="G32" s="156"/>
      <c r="H32" s="156"/>
      <c r="I32" s="156"/>
      <c r="J32" s="156"/>
    </row>
    <row r="33" spans="1:10" x14ac:dyDescent="0.2">
      <c r="A33" s="154" t="s">
        <v>52</v>
      </c>
      <c r="B33" s="155">
        <v>65260</v>
      </c>
      <c r="C33" s="155">
        <v>864381</v>
      </c>
      <c r="D33" s="155">
        <v>9263701416.9700012</v>
      </c>
      <c r="E33" s="155">
        <v>65036</v>
      </c>
      <c r="F33" s="155">
        <v>820202</v>
      </c>
      <c r="G33" s="155">
        <v>8713989745.9700012</v>
      </c>
      <c r="H33" s="155">
        <v>224</v>
      </c>
      <c r="I33" s="155">
        <v>44179</v>
      </c>
      <c r="J33" s="155">
        <v>549711671</v>
      </c>
    </row>
    <row r="34" spans="1:10" ht="13.5" thickBot="1" x14ac:dyDescent="0.25">
      <c r="A34" s="157"/>
      <c r="B34" s="157"/>
      <c r="C34" s="157"/>
      <c r="D34" s="157"/>
      <c r="E34" s="157"/>
      <c r="F34" s="157"/>
      <c r="G34" s="157"/>
      <c r="H34" s="157"/>
      <c r="I34" s="157"/>
      <c r="J34" s="157"/>
    </row>
    <row r="35" spans="1:10" x14ac:dyDescent="0.2">
      <c r="B35" s="158"/>
      <c r="C35" s="158"/>
    </row>
    <row r="36" spans="1:10" x14ac:dyDescent="0.2">
      <c r="A36" s="159" t="s">
        <v>241</v>
      </c>
      <c r="B36" s="160"/>
      <c r="C36" s="160"/>
      <c r="D36" s="160"/>
      <c r="E36" s="160"/>
      <c r="F36" s="160"/>
      <c r="G36" s="160"/>
    </row>
    <row r="37" spans="1:10" x14ac:dyDescent="0.2">
      <c r="A37" s="150" t="s">
        <v>22</v>
      </c>
    </row>
  </sheetData>
  <mergeCells count="8">
    <mergeCell ref="B10:D10"/>
    <mergeCell ref="E10:G10"/>
    <mergeCell ref="H10:J10"/>
    <mergeCell ref="A3:J3"/>
    <mergeCell ref="A4:J4"/>
    <mergeCell ref="A5:J5"/>
    <mergeCell ref="A6:J6"/>
    <mergeCell ref="A7:J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K37"/>
  <sheetViews>
    <sheetView workbookViewId="0">
      <selection activeCell="A12" sqref="A12"/>
    </sheetView>
  </sheetViews>
  <sheetFormatPr defaultColWidth="11.42578125" defaultRowHeight="12.75" x14ac:dyDescent="0.2"/>
  <cols>
    <col min="1" max="1" width="41.85546875" style="122" customWidth="1"/>
    <col min="2" max="2" width="10.5703125" style="122" customWidth="1"/>
    <col min="3" max="3" width="13.7109375" style="122" customWidth="1"/>
    <col min="4" max="4" width="18.42578125" style="122" customWidth="1"/>
    <col min="5" max="5" width="11" style="122" customWidth="1"/>
    <col min="6" max="6" width="13.85546875" style="122" bestFit="1" customWidth="1"/>
    <col min="7" max="7" width="20.140625" style="122" bestFit="1" customWidth="1"/>
    <col min="8" max="8" width="10.5703125" style="122" customWidth="1"/>
    <col min="9" max="9" width="13.85546875" style="122" bestFit="1" customWidth="1"/>
    <col min="10" max="10" width="17" style="122" bestFit="1" customWidth="1"/>
    <col min="11" max="11" width="11.42578125" style="122" hidden="1" customWidth="1"/>
    <col min="12" max="12" width="20.7109375" style="122" hidden="1" customWidth="1"/>
    <col min="13" max="21" width="17.7109375" style="122" hidden="1" customWidth="1"/>
    <col min="22" max="29" width="18.7109375" style="122" hidden="1" customWidth="1"/>
    <col min="30" max="38" width="17.7109375" style="122" hidden="1" customWidth="1"/>
    <col min="39" max="46" width="18.7109375" style="122" hidden="1" customWidth="1"/>
    <col min="47" max="55" width="20" style="122" bestFit="1" customWidth="1"/>
    <col min="56" max="63" width="21.140625" style="122" bestFit="1" customWidth="1"/>
    <col min="64" max="256" width="11.42578125" style="122"/>
    <col min="257" max="257" width="41.85546875" style="122" customWidth="1"/>
    <col min="258" max="258" width="10.5703125" style="122" customWidth="1"/>
    <col min="259" max="259" width="13.7109375" style="122" customWidth="1"/>
    <col min="260" max="260" width="18.42578125" style="122" customWidth="1"/>
    <col min="261" max="261" width="11" style="122" customWidth="1"/>
    <col min="262" max="262" width="13.85546875" style="122" bestFit="1" customWidth="1"/>
    <col min="263" max="263" width="20.140625" style="122" bestFit="1" customWidth="1"/>
    <col min="264" max="264" width="10.5703125" style="122" customWidth="1"/>
    <col min="265" max="265" width="13.85546875" style="122" bestFit="1" customWidth="1"/>
    <col min="266" max="266" width="17" style="122" bestFit="1" customWidth="1"/>
    <col min="267" max="302" width="0" style="122" hidden="1" customWidth="1"/>
    <col min="303" max="311" width="20" style="122" bestFit="1" customWidth="1"/>
    <col min="312" max="319" width="21.140625" style="122" bestFit="1" customWidth="1"/>
    <col min="320" max="512" width="11.42578125" style="122"/>
    <col min="513" max="513" width="41.85546875" style="122" customWidth="1"/>
    <col min="514" max="514" width="10.5703125" style="122" customWidth="1"/>
    <col min="515" max="515" width="13.7109375" style="122" customWidth="1"/>
    <col min="516" max="516" width="18.42578125" style="122" customWidth="1"/>
    <col min="517" max="517" width="11" style="122" customWidth="1"/>
    <col min="518" max="518" width="13.85546875" style="122" bestFit="1" customWidth="1"/>
    <col min="519" max="519" width="20.140625" style="122" bestFit="1" customWidth="1"/>
    <col min="520" max="520" width="10.5703125" style="122" customWidth="1"/>
    <col min="521" max="521" width="13.85546875" style="122" bestFit="1" customWidth="1"/>
    <col min="522" max="522" width="17" style="122" bestFit="1" customWidth="1"/>
    <col min="523" max="558" width="0" style="122" hidden="1" customWidth="1"/>
    <col min="559" max="567" width="20" style="122" bestFit="1" customWidth="1"/>
    <col min="568" max="575" width="21.140625" style="122" bestFit="1" customWidth="1"/>
    <col min="576" max="768" width="11.42578125" style="122"/>
    <col min="769" max="769" width="41.85546875" style="122" customWidth="1"/>
    <col min="770" max="770" width="10.5703125" style="122" customWidth="1"/>
    <col min="771" max="771" width="13.7109375" style="122" customWidth="1"/>
    <col min="772" max="772" width="18.42578125" style="122" customWidth="1"/>
    <col min="773" max="773" width="11" style="122" customWidth="1"/>
    <col min="774" max="774" width="13.85546875" style="122" bestFit="1" customWidth="1"/>
    <col min="775" max="775" width="20.140625" style="122" bestFit="1" customWidth="1"/>
    <col min="776" max="776" width="10.5703125" style="122" customWidth="1"/>
    <col min="777" max="777" width="13.85546875" style="122" bestFit="1" customWidth="1"/>
    <col min="778" max="778" width="17" style="122" bestFit="1" customWidth="1"/>
    <col min="779" max="814" width="0" style="122" hidden="1" customWidth="1"/>
    <col min="815" max="823" width="20" style="122" bestFit="1" customWidth="1"/>
    <col min="824" max="831" width="21.140625" style="122" bestFit="1" customWidth="1"/>
    <col min="832" max="1024" width="11.42578125" style="122"/>
    <col min="1025" max="1025" width="41.85546875" style="122" customWidth="1"/>
    <col min="1026" max="1026" width="10.5703125" style="122" customWidth="1"/>
    <col min="1027" max="1027" width="13.7109375" style="122" customWidth="1"/>
    <col min="1028" max="1028" width="18.42578125" style="122" customWidth="1"/>
    <col min="1029" max="1029" width="11" style="122" customWidth="1"/>
    <col min="1030" max="1030" width="13.85546875" style="122" bestFit="1" customWidth="1"/>
    <col min="1031" max="1031" width="20.140625" style="122" bestFit="1" customWidth="1"/>
    <col min="1032" max="1032" width="10.5703125" style="122" customWidth="1"/>
    <col min="1033" max="1033" width="13.85546875" style="122" bestFit="1" customWidth="1"/>
    <col min="1034" max="1034" width="17" style="122" bestFit="1" customWidth="1"/>
    <col min="1035" max="1070" width="0" style="122" hidden="1" customWidth="1"/>
    <col min="1071" max="1079" width="20" style="122" bestFit="1" customWidth="1"/>
    <col min="1080" max="1087" width="21.140625" style="122" bestFit="1" customWidth="1"/>
    <col min="1088" max="1280" width="11.42578125" style="122"/>
    <col min="1281" max="1281" width="41.85546875" style="122" customWidth="1"/>
    <col min="1282" max="1282" width="10.5703125" style="122" customWidth="1"/>
    <col min="1283" max="1283" width="13.7109375" style="122" customWidth="1"/>
    <col min="1284" max="1284" width="18.42578125" style="122" customWidth="1"/>
    <col min="1285" max="1285" width="11" style="122" customWidth="1"/>
    <col min="1286" max="1286" width="13.85546875" style="122" bestFit="1" customWidth="1"/>
    <col min="1287" max="1287" width="20.140625" style="122" bestFit="1" customWidth="1"/>
    <col min="1288" max="1288" width="10.5703125" style="122" customWidth="1"/>
    <col min="1289" max="1289" width="13.85546875" style="122" bestFit="1" customWidth="1"/>
    <col min="1290" max="1290" width="17" style="122" bestFit="1" customWidth="1"/>
    <col min="1291" max="1326" width="0" style="122" hidden="1" customWidth="1"/>
    <col min="1327" max="1335" width="20" style="122" bestFit="1" customWidth="1"/>
    <col min="1336" max="1343" width="21.140625" style="122" bestFit="1" customWidth="1"/>
    <col min="1344" max="1536" width="11.42578125" style="122"/>
    <col min="1537" max="1537" width="41.85546875" style="122" customWidth="1"/>
    <col min="1538" max="1538" width="10.5703125" style="122" customWidth="1"/>
    <col min="1539" max="1539" width="13.7109375" style="122" customWidth="1"/>
    <col min="1540" max="1540" width="18.42578125" style="122" customWidth="1"/>
    <col min="1541" max="1541" width="11" style="122" customWidth="1"/>
    <col min="1542" max="1542" width="13.85546875" style="122" bestFit="1" customWidth="1"/>
    <col min="1543" max="1543" width="20.140625" style="122" bestFit="1" customWidth="1"/>
    <col min="1544" max="1544" width="10.5703125" style="122" customWidth="1"/>
    <col min="1545" max="1545" width="13.85546875" style="122" bestFit="1" customWidth="1"/>
    <col min="1546" max="1546" width="17" style="122" bestFit="1" customWidth="1"/>
    <col min="1547" max="1582" width="0" style="122" hidden="1" customWidth="1"/>
    <col min="1583" max="1591" width="20" style="122" bestFit="1" customWidth="1"/>
    <col min="1592" max="1599" width="21.140625" style="122" bestFit="1" customWidth="1"/>
    <col min="1600" max="1792" width="11.42578125" style="122"/>
    <col min="1793" max="1793" width="41.85546875" style="122" customWidth="1"/>
    <col min="1794" max="1794" width="10.5703125" style="122" customWidth="1"/>
    <col min="1795" max="1795" width="13.7109375" style="122" customWidth="1"/>
    <col min="1796" max="1796" width="18.42578125" style="122" customWidth="1"/>
    <col min="1797" max="1797" width="11" style="122" customWidth="1"/>
    <col min="1798" max="1798" width="13.85546875" style="122" bestFit="1" customWidth="1"/>
    <col min="1799" max="1799" width="20.140625" style="122" bestFit="1" customWidth="1"/>
    <col min="1800" max="1800" width="10.5703125" style="122" customWidth="1"/>
    <col min="1801" max="1801" width="13.85546875" style="122" bestFit="1" customWidth="1"/>
    <col min="1802" max="1802" width="17" style="122" bestFit="1" customWidth="1"/>
    <col min="1803" max="1838" width="0" style="122" hidden="1" customWidth="1"/>
    <col min="1839" max="1847" width="20" style="122" bestFit="1" customWidth="1"/>
    <col min="1848" max="1855" width="21.140625" style="122" bestFit="1" customWidth="1"/>
    <col min="1856" max="2048" width="11.42578125" style="122"/>
    <col min="2049" max="2049" width="41.85546875" style="122" customWidth="1"/>
    <col min="2050" max="2050" width="10.5703125" style="122" customWidth="1"/>
    <col min="2051" max="2051" width="13.7109375" style="122" customWidth="1"/>
    <col min="2052" max="2052" width="18.42578125" style="122" customWidth="1"/>
    <col min="2053" max="2053" width="11" style="122" customWidth="1"/>
    <col min="2054" max="2054" width="13.85546875" style="122" bestFit="1" customWidth="1"/>
    <col min="2055" max="2055" width="20.140625" style="122" bestFit="1" customWidth="1"/>
    <col min="2056" max="2056" width="10.5703125" style="122" customWidth="1"/>
    <col min="2057" max="2057" width="13.85546875" style="122" bestFit="1" customWidth="1"/>
    <col min="2058" max="2058" width="17" style="122" bestFit="1" customWidth="1"/>
    <col min="2059" max="2094" width="0" style="122" hidden="1" customWidth="1"/>
    <col min="2095" max="2103" width="20" style="122" bestFit="1" customWidth="1"/>
    <col min="2104" max="2111" width="21.140625" style="122" bestFit="1" customWidth="1"/>
    <col min="2112" max="2304" width="11.42578125" style="122"/>
    <col min="2305" max="2305" width="41.85546875" style="122" customWidth="1"/>
    <col min="2306" max="2306" width="10.5703125" style="122" customWidth="1"/>
    <col min="2307" max="2307" width="13.7109375" style="122" customWidth="1"/>
    <col min="2308" max="2308" width="18.42578125" style="122" customWidth="1"/>
    <col min="2309" max="2309" width="11" style="122" customWidth="1"/>
    <col min="2310" max="2310" width="13.85546875" style="122" bestFit="1" customWidth="1"/>
    <col min="2311" max="2311" width="20.140625" style="122" bestFit="1" customWidth="1"/>
    <col min="2312" max="2312" width="10.5703125" style="122" customWidth="1"/>
    <col min="2313" max="2313" width="13.85546875" style="122" bestFit="1" customWidth="1"/>
    <col min="2314" max="2314" width="17" style="122" bestFit="1" customWidth="1"/>
    <col min="2315" max="2350" width="0" style="122" hidden="1" customWidth="1"/>
    <col min="2351" max="2359" width="20" style="122" bestFit="1" customWidth="1"/>
    <col min="2360" max="2367" width="21.140625" style="122" bestFit="1" customWidth="1"/>
    <col min="2368" max="2560" width="11.42578125" style="122"/>
    <col min="2561" max="2561" width="41.85546875" style="122" customWidth="1"/>
    <col min="2562" max="2562" width="10.5703125" style="122" customWidth="1"/>
    <col min="2563" max="2563" width="13.7109375" style="122" customWidth="1"/>
    <col min="2564" max="2564" width="18.42578125" style="122" customWidth="1"/>
    <col min="2565" max="2565" width="11" style="122" customWidth="1"/>
    <col min="2566" max="2566" width="13.85546875" style="122" bestFit="1" customWidth="1"/>
    <col min="2567" max="2567" width="20.140625" style="122" bestFit="1" customWidth="1"/>
    <col min="2568" max="2568" width="10.5703125" style="122" customWidth="1"/>
    <col min="2569" max="2569" width="13.85546875" style="122" bestFit="1" customWidth="1"/>
    <col min="2570" max="2570" width="17" style="122" bestFit="1" customWidth="1"/>
    <col min="2571" max="2606" width="0" style="122" hidden="1" customWidth="1"/>
    <col min="2607" max="2615" width="20" style="122" bestFit="1" customWidth="1"/>
    <col min="2616" max="2623" width="21.140625" style="122" bestFit="1" customWidth="1"/>
    <col min="2624" max="2816" width="11.42578125" style="122"/>
    <col min="2817" max="2817" width="41.85546875" style="122" customWidth="1"/>
    <col min="2818" max="2818" width="10.5703125" style="122" customWidth="1"/>
    <col min="2819" max="2819" width="13.7109375" style="122" customWidth="1"/>
    <col min="2820" max="2820" width="18.42578125" style="122" customWidth="1"/>
    <col min="2821" max="2821" width="11" style="122" customWidth="1"/>
    <col min="2822" max="2822" width="13.85546875" style="122" bestFit="1" customWidth="1"/>
    <col min="2823" max="2823" width="20.140625" style="122" bestFit="1" customWidth="1"/>
    <col min="2824" max="2824" width="10.5703125" style="122" customWidth="1"/>
    <col min="2825" max="2825" width="13.85546875" style="122" bestFit="1" customWidth="1"/>
    <col min="2826" max="2826" width="17" style="122" bestFit="1" customWidth="1"/>
    <col min="2827" max="2862" width="0" style="122" hidden="1" customWidth="1"/>
    <col min="2863" max="2871" width="20" style="122" bestFit="1" customWidth="1"/>
    <col min="2872" max="2879" width="21.140625" style="122" bestFit="1" customWidth="1"/>
    <col min="2880" max="3072" width="11.42578125" style="122"/>
    <col min="3073" max="3073" width="41.85546875" style="122" customWidth="1"/>
    <col min="3074" max="3074" width="10.5703125" style="122" customWidth="1"/>
    <col min="3075" max="3075" width="13.7109375" style="122" customWidth="1"/>
    <col min="3076" max="3076" width="18.42578125" style="122" customWidth="1"/>
    <col min="3077" max="3077" width="11" style="122" customWidth="1"/>
    <col min="3078" max="3078" width="13.85546875" style="122" bestFit="1" customWidth="1"/>
    <col min="3079" max="3079" width="20.140625" style="122" bestFit="1" customWidth="1"/>
    <col min="3080" max="3080" width="10.5703125" style="122" customWidth="1"/>
    <col min="3081" max="3081" width="13.85546875" style="122" bestFit="1" customWidth="1"/>
    <col min="3082" max="3082" width="17" style="122" bestFit="1" customWidth="1"/>
    <col min="3083" max="3118" width="0" style="122" hidden="1" customWidth="1"/>
    <col min="3119" max="3127" width="20" style="122" bestFit="1" customWidth="1"/>
    <col min="3128" max="3135" width="21.140625" style="122" bestFit="1" customWidth="1"/>
    <col min="3136" max="3328" width="11.42578125" style="122"/>
    <col min="3329" max="3329" width="41.85546875" style="122" customWidth="1"/>
    <col min="3330" max="3330" width="10.5703125" style="122" customWidth="1"/>
    <col min="3331" max="3331" width="13.7109375" style="122" customWidth="1"/>
    <col min="3332" max="3332" width="18.42578125" style="122" customWidth="1"/>
    <col min="3333" max="3333" width="11" style="122" customWidth="1"/>
    <col min="3334" max="3334" width="13.85546875" style="122" bestFit="1" customWidth="1"/>
    <col min="3335" max="3335" width="20.140625" style="122" bestFit="1" customWidth="1"/>
    <col min="3336" max="3336" width="10.5703125" style="122" customWidth="1"/>
    <col min="3337" max="3337" width="13.85546875" style="122" bestFit="1" customWidth="1"/>
    <col min="3338" max="3338" width="17" style="122" bestFit="1" customWidth="1"/>
    <col min="3339" max="3374" width="0" style="122" hidden="1" customWidth="1"/>
    <col min="3375" max="3383" width="20" style="122" bestFit="1" customWidth="1"/>
    <col min="3384" max="3391" width="21.140625" style="122" bestFit="1" customWidth="1"/>
    <col min="3392" max="3584" width="11.42578125" style="122"/>
    <col min="3585" max="3585" width="41.85546875" style="122" customWidth="1"/>
    <col min="3586" max="3586" width="10.5703125" style="122" customWidth="1"/>
    <col min="3587" max="3587" width="13.7109375" style="122" customWidth="1"/>
    <col min="3588" max="3588" width="18.42578125" style="122" customWidth="1"/>
    <col min="3589" max="3589" width="11" style="122" customWidth="1"/>
    <col min="3590" max="3590" width="13.85546875" style="122" bestFit="1" customWidth="1"/>
    <col min="3591" max="3591" width="20.140625" style="122" bestFit="1" customWidth="1"/>
    <col min="3592" max="3592" width="10.5703125" style="122" customWidth="1"/>
    <col min="3593" max="3593" width="13.85546875" style="122" bestFit="1" customWidth="1"/>
    <col min="3594" max="3594" width="17" style="122" bestFit="1" customWidth="1"/>
    <col min="3595" max="3630" width="0" style="122" hidden="1" customWidth="1"/>
    <col min="3631" max="3639" width="20" style="122" bestFit="1" customWidth="1"/>
    <col min="3640" max="3647" width="21.140625" style="122" bestFit="1" customWidth="1"/>
    <col min="3648" max="3840" width="11.42578125" style="122"/>
    <col min="3841" max="3841" width="41.85546875" style="122" customWidth="1"/>
    <col min="3842" max="3842" width="10.5703125" style="122" customWidth="1"/>
    <col min="3843" max="3843" width="13.7109375" style="122" customWidth="1"/>
    <col min="3844" max="3844" width="18.42578125" style="122" customWidth="1"/>
    <col min="3845" max="3845" width="11" style="122" customWidth="1"/>
    <col min="3846" max="3846" width="13.85546875" style="122" bestFit="1" customWidth="1"/>
    <col min="3847" max="3847" width="20.140625" style="122" bestFit="1" customWidth="1"/>
    <col min="3848" max="3848" width="10.5703125" style="122" customWidth="1"/>
    <col min="3849" max="3849" width="13.85546875" style="122" bestFit="1" customWidth="1"/>
    <col min="3850" max="3850" width="17" style="122" bestFit="1" customWidth="1"/>
    <col min="3851" max="3886" width="0" style="122" hidden="1" customWidth="1"/>
    <col min="3887" max="3895" width="20" style="122" bestFit="1" customWidth="1"/>
    <col min="3896" max="3903" width="21.140625" style="122" bestFit="1" customWidth="1"/>
    <col min="3904" max="4096" width="11.42578125" style="122"/>
    <col min="4097" max="4097" width="41.85546875" style="122" customWidth="1"/>
    <col min="4098" max="4098" width="10.5703125" style="122" customWidth="1"/>
    <col min="4099" max="4099" width="13.7109375" style="122" customWidth="1"/>
    <col min="4100" max="4100" width="18.42578125" style="122" customWidth="1"/>
    <col min="4101" max="4101" width="11" style="122" customWidth="1"/>
    <col min="4102" max="4102" width="13.85546875" style="122" bestFit="1" customWidth="1"/>
    <col min="4103" max="4103" width="20.140625" style="122" bestFit="1" customWidth="1"/>
    <col min="4104" max="4104" width="10.5703125" style="122" customWidth="1"/>
    <col min="4105" max="4105" width="13.85546875" style="122" bestFit="1" customWidth="1"/>
    <col min="4106" max="4106" width="17" style="122" bestFit="1" customWidth="1"/>
    <col min="4107" max="4142" width="0" style="122" hidden="1" customWidth="1"/>
    <col min="4143" max="4151" width="20" style="122" bestFit="1" customWidth="1"/>
    <col min="4152" max="4159" width="21.140625" style="122" bestFit="1" customWidth="1"/>
    <col min="4160" max="4352" width="11.42578125" style="122"/>
    <col min="4353" max="4353" width="41.85546875" style="122" customWidth="1"/>
    <col min="4354" max="4354" width="10.5703125" style="122" customWidth="1"/>
    <col min="4355" max="4355" width="13.7109375" style="122" customWidth="1"/>
    <col min="4356" max="4356" width="18.42578125" style="122" customWidth="1"/>
    <col min="4357" max="4357" width="11" style="122" customWidth="1"/>
    <col min="4358" max="4358" width="13.85546875" style="122" bestFit="1" customWidth="1"/>
    <col min="4359" max="4359" width="20.140625" style="122" bestFit="1" customWidth="1"/>
    <col min="4360" max="4360" width="10.5703125" style="122" customWidth="1"/>
    <col min="4361" max="4361" width="13.85546875" style="122" bestFit="1" customWidth="1"/>
    <col min="4362" max="4362" width="17" style="122" bestFit="1" customWidth="1"/>
    <col min="4363" max="4398" width="0" style="122" hidden="1" customWidth="1"/>
    <col min="4399" max="4407" width="20" style="122" bestFit="1" customWidth="1"/>
    <col min="4408" max="4415" width="21.140625" style="122" bestFit="1" customWidth="1"/>
    <col min="4416" max="4608" width="11.42578125" style="122"/>
    <col min="4609" max="4609" width="41.85546875" style="122" customWidth="1"/>
    <col min="4610" max="4610" width="10.5703125" style="122" customWidth="1"/>
    <col min="4611" max="4611" width="13.7109375" style="122" customWidth="1"/>
    <col min="4612" max="4612" width="18.42578125" style="122" customWidth="1"/>
    <col min="4613" max="4613" width="11" style="122" customWidth="1"/>
    <col min="4614" max="4614" width="13.85546875" style="122" bestFit="1" customWidth="1"/>
    <col min="4615" max="4615" width="20.140625" style="122" bestFit="1" customWidth="1"/>
    <col min="4616" max="4616" width="10.5703125" style="122" customWidth="1"/>
    <col min="4617" max="4617" width="13.85546875" style="122" bestFit="1" customWidth="1"/>
    <col min="4618" max="4618" width="17" style="122" bestFit="1" customWidth="1"/>
    <col min="4619" max="4654" width="0" style="122" hidden="1" customWidth="1"/>
    <col min="4655" max="4663" width="20" style="122" bestFit="1" customWidth="1"/>
    <col min="4664" max="4671" width="21.140625" style="122" bestFit="1" customWidth="1"/>
    <col min="4672" max="4864" width="11.42578125" style="122"/>
    <col min="4865" max="4865" width="41.85546875" style="122" customWidth="1"/>
    <col min="4866" max="4866" width="10.5703125" style="122" customWidth="1"/>
    <col min="4867" max="4867" width="13.7109375" style="122" customWidth="1"/>
    <col min="4868" max="4868" width="18.42578125" style="122" customWidth="1"/>
    <col min="4869" max="4869" width="11" style="122" customWidth="1"/>
    <col min="4870" max="4870" width="13.85546875" style="122" bestFit="1" customWidth="1"/>
    <col min="4871" max="4871" width="20.140625" style="122" bestFit="1" customWidth="1"/>
    <col min="4872" max="4872" width="10.5703125" style="122" customWidth="1"/>
    <col min="4873" max="4873" width="13.85546875" style="122" bestFit="1" customWidth="1"/>
    <col min="4874" max="4874" width="17" style="122" bestFit="1" customWidth="1"/>
    <col min="4875" max="4910" width="0" style="122" hidden="1" customWidth="1"/>
    <col min="4911" max="4919" width="20" style="122" bestFit="1" customWidth="1"/>
    <col min="4920" max="4927" width="21.140625" style="122" bestFit="1" customWidth="1"/>
    <col min="4928" max="5120" width="11.42578125" style="122"/>
    <col min="5121" max="5121" width="41.85546875" style="122" customWidth="1"/>
    <col min="5122" max="5122" width="10.5703125" style="122" customWidth="1"/>
    <col min="5123" max="5123" width="13.7109375" style="122" customWidth="1"/>
    <col min="5124" max="5124" width="18.42578125" style="122" customWidth="1"/>
    <col min="5125" max="5125" width="11" style="122" customWidth="1"/>
    <col min="5126" max="5126" width="13.85546875" style="122" bestFit="1" customWidth="1"/>
    <col min="5127" max="5127" width="20.140625" style="122" bestFit="1" customWidth="1"/>
    <col min="5128" max="5128" width="10.5703125" style="122" customWidth="1"/>
    <col min="5129" max="5129" width="13.85546875" style="122" bestFit="1" customWidth="1"/>
    <col min="5130" max="5130" width="17" style="122" bestFit="1" customWidth="1"/>
    <col min="5131" max="5166" width="0" style="122" hidden="1" customWidth="1"/>
    <col min="5167" max="5175" width="20" style="122" bestFit="1" customWidth="1"/>
    <col min="5176" max="5183" width="21.140625" style="122" bestFit="1" customWidth="1"/>
    <col min="5184" max="5376" width="11.42578125" style="122"/>
    <col min="5377" max="5377" width="41.85546875" style="122" customWidth="1"/>
    <col min="5378" max="5378" width="10.5703125" style="122" customWidth="1"/>
    <col min="5379" max="5379" width="13.7109375" style="122" customWidth="1"/>
    <col min="5380" max="5380" width="18.42578125" style="122" customWidth="1"/>
    <col min="5381" max="5381" width="11" style="122" customWidth="1"/>
    <col min="5382" max="5382" width="13.85546875" style="122" bestFit="1" customWidth="1"/>
    <col min="5383" max="5383" width="20.140625" style="122" bestFit="1" customWidth="1"/>
    <col min="5384" max="5384" width="10.5703125" style="122" customWidth="1"/>
    <col min="5385" max="5385" width="13.85546875" style="122" bestFit="1" customWidth="1"/>
    <col min="5386" max="5386" width="17" style="122" bestFit="1" customWidth="1"/>
    <col min="5387" max="5422" width="0" style="122" hidden="1" customWidth="1"/>
    <col min="5423" max="5431" width="20" style="122" bestFit="1" customWidth="1"/>
    <col min="5432" max="5439" width="21.140625" style="122" bestFit="1" customWidth="1"/>
    <col min="5440" max="5632" width="11.42578125" style="122"/>
    <col min="5633" max="5633" width="41.85546875" style="122" customWidth="1"/>
    <col min="5634" max="5634" width="10.5703125" style="122" customWidth="1"/>
    <col min="5635" max="5635" width="13.7109375" style="122" customWidth="1"/>
    <col min="5636" max="5636" width="18.42578125" style="122" customWidth="1"/>
    <col min="5637" max="5637" width="11" style="122" customWidth="1"/>
    <col min="5638" max="5638" width="13.85546875" style="122" bestFit="1" customWidth="1"/>
    <col min="5639" max="5639" width="20.140625" style="122" bestFit="1" customWidth="1"/>
    <col min="5640" max="5640" width="10.5703125" style="122" customWidth="1"/>
    <col min="5641" max="5641" width="13.85546875" style="122" bestFit="1" customWidth="1"/>
    <col min="5642" max="5642" width="17" style="122" bestFit="1" customWidth="1"/>
    <col min="5643" max="5678" width="0" style="122" hidden="1" customWidth="1"/>
    <col min="5679" max="5687" width="20" style="122" bestFit="1" customWidth="1"/>
    <col min="5688" max="5695" width="21.140625" style="122" bestFit="1" customWidth="1"/>
    <col min="5696" max="5888" width="11.42578125" style="122"/>
    <col min="5889" max="5889" width="41.85546875" style="122" customWidth="1"/>
    <col min="5890" max="5890" width="10.5703125" style="122" customWidth="1"/>
    <col min="5891" max="5891" width="13.7109375" style="122" customWidth="1"/>
    <col min="5892" max="5892" width="18.42578125" style="122" customWidth="1"/>
    <col min="5893" max="5893" width="11" style="122" customWidth="1"/>
    <col min="5894" max="5894" width="13.85546875" style="122" bestFit="1" customWidth="1"/>
    <col min="5895" max="5895" width="20.140625" style="122" bestFit="1" customWidth="1"/>
    <col min="5896" max="5896" width="10.5703125" style="122" customWidth="1"/>
    <col min="5897" max="5897" width="13.85546875" style="122" bestFit="1" customWidth="1"/>
    <col min="5898" max="5898" width="17" style="122" bestFit="1" customWidth="1"/>
    <col min="5899" max="5934" width="0" style="122" hidden="1" customWidth="1"/>
    <col min="5935" max="5943" width="20" style="122" bestFit="1" customWidth="1"/>
    <col min="5944" max="5951" width="21.140625" style="122" bestFit="1" customWidth="1"/>
    <col min="5952" max="6144" width="11.42578125" style="122"/>
    <col min="6145" max="6145" width="41.85546875" style="122" customWidth="1"/>
    <col min="6146" max="6146" width="10.5703125" style="122" customWidth="1"/>
    <col min="6147" max="6147" width="13.7109375" style="122" customWidth="1"/>
    <col min="6148" max="6148" width="18.42578125" style="122" customWidth="1"/>
    <col min="6149" max="6149" width="11" style="122" customWidth="1"/>
    <col min="6150" max="6150" width="13.85546875" style="122" bestFit="1" customWidth="1"/>
    <col min="6151" max="6151" width="20.140625" style="122" bestFit="1" customWidth="1"/>
    <col min="6152" max="6152" width="10.5703125" style="122" customWidth="1"/>
    <col min="6153" max="6153" width="13.85546875" style="122" bestFit="1" customWidth="1"/>
    <col min="6154" max="6154" width="17" style="122" bestFit="1" customWidth="1"/>
    <col min="6155" max="6190" width="0" style="122" hidden="1" customWidth="1"/>
    <col min="6191" max="6199" width="20" style="122" bestFit="1" customWidth="1"/>
    <col min="6200" max="6207" width="21.140625" style="122" bestFit="1" customWidth="1"/>
    <col min="6208" max="6400" width="11.42578125" style="122"/>
    <col min="6401" max="6401" width="41.85546875" style="122" customWidth="1"/>
    <col min="6402" max="6402" width="10.5703125" style="122" customWidth="1"/>
    <col min="6403" max="6403" width="13.7109375" style="122" customWidth="1"/>
    <col min="6404" max="6404" width="18.42578125" style="122" customWidth="1"/>
    <col min="6405" max="6405" width="11" style="122" customWidth="1"/>
    <col min="6406" max="6406" width="13.85546875" style="122" bestFit="1" customWidth="1"/>
    <col min="6407" max="6407" width="20.140625" style="122" bestFit="1" customWidth="1"/>
    <col min="6408" max="6408" width="10.5703125" style="122" customWidth="1"/>
    <col min="6409" max="6409" width="13.85546875" style="122" bestFit="1" customWidth="1"/>
    <col min="6410" max="6410" width="17" style="122" bestFit="1" customWidth="1"/>
    <col min="6411" max="6446" width="0" style="122" hidden="1" customWidth="1"/>
    <col min="6447" max="6455" width="20" style="122" bestFit="1" customWidth="1"/>
    <col min="6456" max="6463" width="21.140625" style="122" bestFit="1" customWidth="1"/>
    <col min="6464" max="6656" width="11.42578125" style="122"/>
    <col min="6657" max="6657" width="41.85546875" style="122" customWidth="1"/>
    <col min="6658" max="6658" width="10.5703125" style="122" customWidth="1"/>
    <col min="6659" max="6659" width="13.7109375" style="122" customWidth="1"/>
    <col min="6660" max="6660" width="18.42578125" style="122" customWidth="1"/>
    <col min="6661" max="6661" width="11" style="122" customWidth="1"/>
    <col min="6662" max="6662" width="13.85546875" style="122" bestFit="1" customWidth="1"/>
    <col min="6663" max="6663" width="20.140625" style="122" bestFit="1" customWidth="1"/>
    <col min="6664" max="6664" width="10.5703125" style="122" customWidth="1"/>
    <col min="6665" max="6665" width="13.85546875" style="122" bestFit="1" customWidth="1"/>
    <col min="6666" max="6666" width="17" style="122" bestFit="1" customWidth="1"/>
    <col min="6667" max="6702" width="0" style="122" hidden="1" customWidth="1"/>
    <col min="6703" max="6711" width="20" style="122" bestFit="1" customWidth="1"/>
    <col min="6712" max="6719" width="21.140625" style="122" bestFit="1" customWidth="1"/>
    <col min="6720" max="6912" width="11.42578125" style="122"/>
    <col min="6913" max="6913" width="41.85546875" style="122" customWidth="1"/>
    <col min="6914" max="6914" width="10.5703125" style="122" customWidth="1"/>
    <col min="6915" max="6915" width="13.7109375" style="122" customWidth="1"/>
    <col min="6916" max="6916" width="18.42578125" style="122" customWidth="1"/>
    <col min="6917" max="6917" width="11" style="122" customWidth="1"/>
    <col min="6918" max="6918" width="13.85546875" style="122" bestFit="1" customWidth="1"/>
    <col min="6919" max="6919" width="20.140625" style="122" bestFit="1" customWidth="1"/>
    <col min="6920" max="6920" width="10.5703125" style="122" customWidth="1"/>
    <col min="6921" max="6921" width="13.85546875" style="122" bestFit="1" customWidth="1"/>
    <col min="6922" max="6922" width="17" style="122" bestFit="1" customWidth="1"/>
    <col min="6923" max="6958" width="0" style="122" hidden="1" customWidth="1"/>
    <col min="6959" max="6967" width="20" style="122" bestFit="1" customWidth="1"/>
    <col min="6968" max="6975" width="21.140625" style="122" bestFit="1" customWidth="1"/>
    <col min="6976" max="7168" width="11.42578125" style="122"/>
    <col min="7169" max="7169" width="41.85546875" style="122" customWidth="1"/>
    <col min="7170" max="7170" width="10.5703125" style="122" customWidth="1"/>
    <col min="7171" max="7171" width="13.7109375" style="122" customWidth="1"/>
    <col min="7172" max="7172" width="18.42578125" style="122" customWidth="1"/>
    <col min="7173" max="7173" width="11" style="122" customWidth="1"/>
    <col min="7174" max="7174" width="13.85546875" style="122" bestFit="1" customWidth="1"/>
    <col min="7175" max="7175" width="20.140625" style="122" bestFit="1" customWidth="1"/>
    <col min="7176" max="7176" width="10.5703125" style="122" customWidth="1"/>
    <col min="7177" max="7177" width="13.85546875" style="122" bestFit="1" customWidth="1"/>
    <col min="7178" max="7178" width="17" style="122" bestFit="1" customWidth="1"/>
    <col min="7179" max="7214" width="0" style="122" hidden="1" customWidth="1"/>
    <col min="7215" max="7223" width="20" style="122" bestFit="1" customWidth="1"/>
    <col min="7224" max="7231" width="21.140625" style="122" bestFit="1" customWidth="1"/>
    <col min="7232" max="7424" width="11.42578125" style="122"/>
    <col min="7425" max="7425" width="41.85546875" style="122" customWidth="1"/>
    <col min="7426" max="7426" width="10.5703125" style="122" customWidth="1"/>
    <col min="7427" max="7427" width="13.7109375" style="122" customWidth="1"/>
    <col min="7428" max="7428" width="18.42578125" style="122" customWidth="1"/>
    <col min="7429" max="7429" width="11" style="122" customWidth="1"/>
    <col min="7430" max="7430" width="13.85546875" style="122" bestFit="1" customWidth="1"/>
    <col min="7431" max="7431" width="20.140625" style="122" bestFit="1" customWidth="1"/>
    <col min="7432" max="7432" width="10.5703125" style="122" customWidth="1"/>
    <col min="7433" max="7433" width="13.85546875" style="122" bestFit="1" customWidth="1"/>
    <col min="7434" max="7434" width="17" style="122" bestFit="1" customWidth="1"/>
    <col min="7435" max="7470" width="0" style="122" hidden="1" customWidth="1"/>
    <col min="7471" max="7479" width="20" style="122" bestFit="1" customWidth="1"/>
    <col min="7480" max="7487" width="21.140625" style="122" bestFit="1" customWidth="1"/>
    <col min="7488" max="7680" width="11.42578125" style="122"/>
    <col min="7681" max="7681" width="41.85546875" style="122" customWidth="1"/>
    <col min="7682" max="7682" width="10.5703125" style="122" customWidth="1"/>
    <col min="7683" max="7683" width="13.7109375" style="122" customWidth="1"/>
    <col min="7684" max="7684" width="18.42578125" style="122" customWidth="1"/>
    <col min="7685" max="7685" width="11" style="122" customWidth="1"/>
    <col min="7686" max="7686" width="13.85546875" style="122" bestFit="1" customWidth="1"/>
    <col min="7687" max="7687" width="20.140625" style="122" bestFit="1" customWidth="1"/>
    <col min="7688" max="7688" width="10.5703125" style="122" customWidth="1"/>
    <col min="7689" max="7689" width="13.85546875" style="122" bestFit="1" customWidth="1"/>
    <col min="7690" max="7690" width="17" style="122" bestFit="1" customWidth="1"/>
    <col min="7691" max="7726" width="0" style="122" hidden="1" customWidth="1"/>
    <col min="7727" max="7735" width="20" style="122" bestFit="1" customWidth="1"/>
    <col min="7736" max="7743" width="21.140625" style="122" bestFit="1" customWidth="1"/>
    <col min="7744" max="7936" width="11.42578125" style="122"/>
    <col min="7937" max="7937" width="41.85546875" style="122" customWidth="1"/>
    <col min="7938" max="7938" width="10.5703125" style="122" customWidth="1"/>
    <col min="7939" max="7939" width="13.7109375" style="122" customWidth="1"/>
    <col min="7940" max="7940" width="18.42578125" style="122" customWidth="1"/>
    <col min="7941" max="7941" width="11" style="122" customWidth="1"/>
    <col min="7942" max="7942" width="13.85546875" style="122" bestFit="1" customWidth="1"/>
    <col min="7943" max="7943" width="20.140625" style="122" bestFit="1" customWidth="1"/>
    <col min="7944" max="7944" width="10.5703125" style="122" customWidth="1"/>
    <col min="7945" max="7945" width="13.85546875" style="122" bestFit="1" customWidth="1"/>
    <col min="7946" max="7946" width="17" style="122" bestFit="1" customWidth="1"/>
    <col min="7947" max="7982" width="0" style="122" hidden="1" customWidth="1"/>
    <col min="7983" max="7991" width="20" style="122" bestFit="1" customWidth="1"/>
    <col min="7992" max="7999" width="21.140625" style="122" bestFit="1" customWidth="1"/>
    <col min="8000" max="8192" width="11.42578125" style="122"/>
    <col min="8193" max="8193" width="41.85546875" style="122" customWidth="1"/>
    <col min="8194" max="8194" width="10.5703125" style="122" customWidth="1"/>
    <col min="8195" max="8195" width="13.7109375" style="122" customWidth="1"/>
    <col min="8196" max="8196" width="18.42578125" style="122" customWidth="1"/>
    <col min="8197" max="8197" width="11" style="122" customWidth="1"/>
    <col min="8198" max="8198" width="13.85546875" style="122" bestFit="1" customWidth="1"/>
    <col min="8199" max="8199" width="20.140625" style="122" bestFit="1" customWidth="1"/>
    <col min="8200" max="8200" width="10.5703125" style="122" customWidth="1"/>
    <col min="8201" max="8201" width="13.85546875" style="122" bestFit="1" customWidth="1"/>
    <col min="8202" max="8202" width="17" style="122" bestFit="1" customWidth="1"/>
    <col min="8203" max="8238" width="0" style="122" hidden="1" customWidth="1"/>
    <col min="8239" max="8247" width="20" style="122" bestFit="1" customWidth="1"/>
    <col min="8248" max="8255" width="21.140625" style="122" bestFit="1" customWidth="1"/>
    <col min="8256" max="8448" width="11.42578125" style="122"/>
    <col min="8449" max="8449" width="41.85546875" style="122" customWidth="1"/>
    <col min="8450" max="8450" width="10.5703125" style="122" customWidth="1"/>
    <col min="8451" max="8451" width="13.7109375" style="122" customWidth="1"/>
    <col min="8452" max="8452" width="18.42578125" style="122" customWidth="1"/>
    <col min="8453" max="8453" width="11" style="122" customWidth="1"/>
    <col min="8454" max="8454" width="13.85546875" style="122" bestFit="1" customWidth="1"/>
    <col min="8455" max="8455" width="20.140625" style="122" bestFit="1" customWidth="1"/>
    <col min="8456" max="8456" width="10.5703125" style="122" customWidth="1"/>
    <col min="8457" max="8457" width="13.85546875" style="122" bestFit="1" customWidth="1"/>
    <col min="8458" max="8458" width="17" style="122" bestFit="1" customWidth="1"/>
    <col min="8459" max="8494" width="0" style="122" hidden="1" customWidth="1"/>
    <col min="8495" max="8503" width="20" style="122" bestFit="1" customWidth="1"/>
    <col min="8504" max="8511" width="21.140625" style="122" bestFit="1" customWidth="1"/>
    <col min="8512" max="8704" width="11.42578125" style="122"/>
    <col min="8705" max="8705" width="41.85546875" style="122" customWidth="1"/>
    <col min="8706" max="8706" width="10.5703125" style="122" customWidth="1"/>
    <col min="8707" max="8707" width="13.7109375" style="122" customWidth="1"/>
    <col min="8708" max="8708" width="18.42578125" style="122" customWidth="1"/>
    <col min="8709" max="8709" width="11" style="122" customWidth="1"/>
    <col min="8710" max="8710" width="13.85546875" style="122" bestFit="1" customWidth="1"/>
    <col min="8711" max="8711" width="20.140625" style="122" bestFit="1" customWidth="1"/>
    <col min="8712" max="8712" width="10.5703125" style="122" customWidth="1"/>
    <col min="8713" max="8713" width="13.85546875" style="122" bestFit="1" customWidth="1"/>
    <col min="8714" max="8714" width="17" style="122" bestFit="1" customWidth="1"/>
    <col min="8715" max="8750" width="0" style="122" hidden="1" customWidth="1"/>
    <col min="8751" max="8759" width="20" style="122" bestFit="1" customWidth="1"/>
    <col min="8760" max="8767" width="21.140625" style="122" bestFit="1" customWidth="1"/>
    <col min="8768" max="8960" width="11.42578125" style="122"/>
    <col min="8961" max="8961" width="41.85546875" style="122" customWidth="1"/>
    <col min="8962" max="8962" width="10.5703125" style="122" customWidth="1"/>
    <col min="8963" max="8963" width="13.7109375" style="122" customWidth="1"/>
    <col min="8964" max="8964" width="18.42578125" style="122" customWidth="1"/>
    <col min="8965" max="8965" width="11" style="122" customWidth="1"/>
    <col min="8966" max="8966" width="13.85546875" style="122" bestFit="1" customWidth="1"/>
    <col min="8967" max="8967" width="20.140625" style="122" bestFit="1" customWidth="1"/>
    <col min="8968" max="8968" width="10.5703125" style="122" customWidth="1"/>
    <col min="8969" max="8969" width="13.85546875" style="122" bestFit="1" customWidth="1"/>
    <col min="8970" max="8970" width="17" style="122" bestFit="1" customWidth="1"/>
    <col min="8971" max="9006" width="0" style="122" hidden="1" customWidth="1"/>
    <col min="9007" max="9015" width="20" style="122" bestFit="1" customWidth="1"/>
    <col min="9016" max="9023" width="21.140625" style="122" bestFit="1" customWidth="1"/>
    <col min="9024" max="9216" width="11.42578125" style="122"/>
    <col min="9217" max="9217" width="41.85546875" style="122" customWidth="1"/>
    <col min="9218" max="9218" width="10.5703125" style="122" customWidth="1"/>
    <col min="9219" max="9219" width="13.7109375" style="122" customWidth="1"/>
    <col min="9220" max="9220" width="18.42578125" style="122" customWidth="1"/>
    <col min="9221" max="9221" width="11" style="122" customWidth="1"/>
    <col min="9222" max="9222" width="13.85546875" style="122" bestFit="1" customWidth="1"/>
    <col min="9223" max="9223" width="20.140625" style="122" bestFit="1" customWidth="1"/>
    <col min="9224" max="9224" width="10.5703125" style="122" customWidth="1"/>
    <col min="9225" max="9225" width="13.85546875" style="122" bestFit="1" customWidth="1"/>
    <col min="9226" max="9226" width="17" style="122" bestFit="1" customWidth="1"/>
    <col min="9227" max="9262" width="0" style="122" hidden="1" customWidth="1"/>
    <col min="9263" max="9271" width="20" style="122" bestFit="1" customWidth="1"/>
    <col min="9272" max="9279" width="21.140625" style="122" bestFit="1" customWidth="1"/>
    <col min="9280" max="9472" width="11.42578125" style="122"/>
    <col min="9473" max="9473" width="41.85546875" style="122" customWidth="1"/>
    <col min="9474" max="9474" width="10.5703125" style="122" customWidth="1"/>
    <col min="9475" max="9475" width="13.7109375" style="122" customWidth="1"/>
    <col min="9476" max="9476" width="18.42578125" style="122" customWidth="1"/>
    <col min="9477" max="9477" width="11" style="122" customWidth="1"/>
    <col min="9478" max="9478" width="13.85546875" style="122" bestFit="1" customWidth="1"/>
    <col min="9479" max="9479" width="20.140625" style="122" bestFit="1" customWidth="1"/>
    <col min="9480" max="9480" width="10.5703125" style="122" customWidth="1"/>
    <col min="9481" max="9481" width="13.85546875" style="122" bestFit="1" customWidth="1"/>
    <col min="9482" max="9482" width="17" style="122" bestFit="1" customWidth="1"/>
    <col min="9483" max="9518" width="0" style="122" hidden="1" customWidth="1"/>
    <col min="9519" max="9527" width="20" style="122" bestFit="1" customWidth="1"/>
    <col min="9528" max="9535" width="21.140625" style="122" bestFit="1" customWidth="1"/>
    <col min="9536" max="9728" width="11.42578125" style="122"/>
    <col min="9729" max="9729" width="41.85546875" style="122" customWidth="1"/>
    <col min="9730" max="9730" width="10.5703125" style="122" customWidth="1"/>
    <col min="9731" max="9731" width="13.7109375" style="122" customWidth="1"/>
    <col min="9732" max="9732" width="18.42578125" style="122" customWidth="1"/>
    <col min="9733" max="9733" width="11" style="122" customWidth="1"/>
    <col min="9734" max="9734" width="13.85546875" style="122" bestFit="1" customWidth="1"/>
    <col min="9735" max="9735" width="20.140625" style="122" bestFit="1" customWidth="1"/>
    <col min="9736" max="9736" width="10.5703125" style="122" customWidth="1"/>
    <col min="9737" max="9737" width="13.85546875" style="122" bestFit="1" customWidth="1"/>
    <col min="9738" max="9738" width="17" style="122" bestFit="1" customWidth="1"/>
    <col min="9739" max="9774" width="0" style="122" hidden="1" customWidth="1"/>
    <col min="9775" max="9783" width="20" style="122" bestFit="1" customWidth="1"/>
    <col min="9784" max="9791" width="21.140625" style="122" bestFit="1" customWidth="1"/>
    <col min="9792" max="9984" width="11.42578125" style="122"/>
    <col min="9985" max="9985" width="41.85546875" style="122" customWidth="1"/>
    <col min="9986" max="9986" width="10.5703125" style="122" customWidth="1"/>
    <col min="9987" max="9987" width="13.7109375" style="122" customWidth="1"/>
    <col min="9988" max="9988" width="18.42578125" style="122" customWidth="1"/>
    <col min="9989" max="9989" width="11" style="122" customWidth="1"/>
    <col min="9990" max="9990" width="13.85546875" style="122" bestFit="1" customWidth="1"/>
    <col min="9991" max="9991" width="20.140625" style="122" bestFit="1" customWidth="1"/>
    <col min="9992" max="9992" width="10.5703125" style="122" customWidth="1"/>
    <col min="9993" max="9993" width="13.85546875" style="122" bestFit="1" customWidth="1"/>
    <col min="9994" max="9994" width="17" style="122" bestFit="1" customWidth="1"/>
    <col min="9995" max="10030" width="0" style="122" hidden="1" customWidth="1"/>
    <col min="10031" max="10039" width="20" style="122" bestFit="1" customWidth="1"/>
    <col min="10040" max="10047" width="21.140625" style="122" bestFit="1" customWidth="1"/>
    <col min="10048" max="10240" width="11.42578125" style="122"/>
    <col min="10241" max="10241" width="41.85546875" style="122" customWidth="1"/>
    <col min="10242" max="10242" width="10.5703125" style="122" customWidth="1"/>
    <col min="10243" max="10243" width="13.7109375" style="122" customWidth="1"/>
    <col min="10244" max="10244" width="18.42578125" style="122" customWidth="1"/>
    <col min="10245" max="10245" width="11" style="122" customWidth="1"/>
    <col min="10246" max="10246" width="13.85546875" style="122" bestFit="1" customWidth="1"/>
    <col min="10247" max="10247" width="20.140625" style="122" bestFit="1" customWidth="1"/>
    <col min="10248" max="10248" width="10.5703125" style="122" customWidth="1"/>
    <col min="10249" max="10249" width="13.85546875" style="122" bestFit="1" customWidth="1"/>
    <col min="10250" max="10250" width="17" style="122" bestFit="1" customWidth="1"/>
    <col min="10251" max="10286" width="0" style="122" hidden="1" customWidth="1"/>
    <col min="10287" max="10295" width="20" style="122" bestFit="1" customWidth="1"/>
    <col min="10296" max="10303" width="21.140625" style="122" bestFit="1" customWidth="1"/>
    <col min="10304" max="10496" width="11.42578125" style="122"/>
    <col min="10497" max="10497" width="41.85546875" style="122" customWidth="1"/>
    <col min="10498" max="10498" width="10.5703125" style="122" customWidth="1"/>
    <col min="10499" max="10499" width="13.7109375" style="122" customWidth="1"/>
    <col min="10500" max="10500" width="18.42578125" style="122" customWidth="1"/>
    <col min="10501" max="10501" width="11" style="122" customWidth="1"/>
    <col min="10502" max="10502" width="13.85546875" style="122" bestFit="1" customWidth="1"/>
    <col min="10503" max="10503" width="20.140625" style="122" bestFit="1" customWidth="1"/>
    <col min="10504" max="10504" width="10.5703125" style="122" customWidth="1"/>
    <col min="10505" max="10505" width="13.85546875" style="122" bestFit="1" customWidth="1"/>
    <col min="10506" max="10506" width="17" style="122" bestFit="1" customWidth="1"/>
    <col min="10507" max="10542" width="0" style="122" hidden="1" customWidth="1"/>
    <col min="10543" max="10551" width="20" style="122" bestFit="1" customWidth="1"/>
    <col min="10552" max="10559" width="21.140625" style="122" bestFit="1" customWidth="1"/>
    <col min="10560" max="10752" width="11.42578125" style="122"/>
    <col min="10753" max="10753" width="41.85546875" style="122" customWidth="1"/>
    <col min="10754" max="10754" width="10.5703125" style="122" customWidth="1"/>
    <col min="10755" max="10755" width="13.7109375" style="122" customWidth="1"/>
    <col min="10756" max="10756" width="18.42578125" style="122" customWidth="1"/>
    <col min="10757" max="10757" width="11" style="122" customWidth="1"/>
    <col min="10758" max="10758" width="13.85546875" style="122" bestFit="1" customWidth="1"/>
    <col min="10759" max="10759" width="20.140625" style="122" bestFit="1" customWidth="1"/>
    <col min="10760" max="10760" width="10.5703125" style="122" customWidth="1"/>
    <col min="10761" max="10761" width="13.85546875" style="122" bestFit="1" customWidth="1"/>
    <col min="10762" max="10762" width="17" style="122" bestFit="1" customWidth="1"/>
    <col min="10763" max="10798" width="0" style="122" hidden="1" customWidth="1"/>
    <col min="10799" max="10807" width="20" style="122" bestFit="1" customWidth="1"/>
    <col min="10808" max="10815" width="21.140625" style="122" bestFit="1" customWidth="1"/>
    <col min="10816" max="11008" width="11.42578125" style="122"/>
    <col min="11009" max="11009" width="41.85546875" style="122" customWidth="1"/>
    <col min="11010" max="11010" width="10.5703125" style="122" customWidth="1"/>
    <col min="11011" max="11011" width="13.7109375" style="122" customWidth="1"/>
    <col min="11012" max="11012" width="18.42578125" style="122" customWidth="1"/>
    <col min="11013" max="11013" width="11" style="122" customWidth="1"/>
    <col min="11014" max="11014" width="13.85546875" style="122" bestFit="1" customWidth="1"/>
    <col min="11015" max="11015" width="20.140625" style="122" bestFit="1" customWidth="1"/>
    <col min="11016" max="11016" width="10.5703125" style="122" customWidth="1"/>
    <col min="11017" max="11017" width="13.85546875" style="122" bestFit="1" customWidth="1"/>
    <col min="11018" max="11018" width="17" style="122" bestFit="1" customWidth="1"/>
    <col min="11019" max="11054" width="0" style="122" hidden="1" customWidth="1"/>
    <col min="11055" max="11063" width="20" style="122" bestFit="1" customWidth="1"/>
    <col min="11064" max="11071" width="21.140625" style="122" bestFit="1" customWidth="1"/>
    <col min="11072" max="11264" width="11.42578125" style="122"/>
    <col min="11265" max="11265" width="41.85546875" style="122" customWidth="1"/>
    <col min="11266" max="11266" width="10.5703125" style="122" customWidth="1"/>
    <col min="11267" max="11267" width="13.7109375" style="122" customWidth="1"/>
    <col min="11268" max="11268" width="18.42578125" style="122" customWidth="1"/>
    <col min="11269" max="11269" width="11" style="122" customWidth="1"/>
    <col min="11270" max="11270" width="13.85546875" style="122" bestFit="1" customWidth="1"/>
    <col min="11271" max="11271" width="20.140625" style="122" bestFit="1" customWidth="1"/>
    <col min="11272" max="11272" width="10.5703125" style="122" customWidth="1"/>
    <col min="11273" max="11273" width="13.85546875" style="122" bestFit="1" customWidth="1"/>
    <col min="11274" max="11274" width="17" style="122" bestFit="1" customWidth="1"/>
    <col min="11275" max="11310" width="0" style="122" hidden="1" customWidth="1"/>
    <col min="11311" max="11319" width="20" style="122" bestFit="1" customWidth="1"/>
    <col min="11320" max="11327" width="21.140625" style="122" bestFit="1" customWidth="1"/>
    <col min="11328" max="11520" width="11.42578125" style="122"/>
    <col min="11521" max="11521" width="41.85546875" style="122" customWidth="1"/>
    <col min="11522" max="11522" width="10.5703125" style="122" customWidth="1"/>
    <col min="11523" max="11523" width="13.7109375" style="122" customWidth="1"/>
    <col min="11524" max="11524" width="18.42578125" style="122" customWidth="1"/>
    <col min="11525" max="11525" width="11" style="122" customWidth="1"/>
    <col min="11526" max="11526" width="13.85546875" style="122" bestFit="1" customWidth="1"/>
    <col min="11527" max="11527" width="20.140625" style="122" bestFit="1" customWidth="1"/>
    <col min="11528" max="11528" width="10.5703125" style="122" customWidth="1"/>
    <col min="11529" max="11529" width="13.85546875" style="122" bestFit="1" customWidth="1"/>
    <col min="11530" max="11530" width="17" style="122" bestFit="1" customWidth="1"/>
    <col min="11531" max="11566" width="0" style="122" hidden="1" customWidth="1"/>
    <col min="11567" max="11575" width="20" style="122" bestFit="1" customWidth="1"/>
    <col min="11576" max="11583" width="21.140625" style="122" bestFit="1" customWidth="1"/>
    <col min="11584" max="11776" width="11.42578125" style="122"/>
    <col min="11777" max="11777" width="41.85546875" style="122" customWidth="1"/>
    <col min="11778" max="11778" width="10.5703125" style="122" customWidth="1"/>
    <col min="11779" max="11779" width="13.7109375" style="122" customWidth="1"/>
    <col min="11780" max="11780" width="18.42578125" style="122" customWidth="1"/>
    <col min="11781" max="11781" width="11" style="122" customWidth="1"/>
    <col min="11782" max="11782" width="13.85546875" style="122" bestFit="1" customWidth="1"/>
    <col min="11783" max="11783" width="20.140625" style="122" bestFit="1" customWidth="1"/>
    <col min="11784" max="11784" width="10.5703125" style="122" customWidth="1"/>
    <col min="11785" max="11785" width="13.85546875" style="122" bestFit="1" customWidth="1"/>
    <col min="11786" max="11786" width="17" style="122" bestFit="1" customWidth="1"/>
    <col min="11787" max="11822" width="0" style="122" hidden="1" customWidth="1"/>
    <col min="11823" max="11831" width="20" style="122" bestFit="1" customWidth="1"/>
    <col min="11832" max="11839" width="21.140625" style="122" bestFit="1" customWidth="1"/>
    <col min="11840" max="12032" width="11.42578125" style="122"/>
    <col min="12033" max="12033" width="41.85546875" style="122" customWidth="1"/>
    <col min="12034" max="12034" width="10.5703125" style="122" customWidth="1"/>
    <col min="12035" max="12035" width="13.7109375" style="122" customWidth="1"/>
    <col min="12036" max="12036" width="18.42578125" style="122" customWidth="1"/>
    <col min="12037" max="12037" width="11" style="122" customWidth="1"/>
    <col min="12038" max="12038" width="13.85546875" style="122" bestFit="1" customWidth="1"/>
    <col min="12039" max="12039" width="20.140625" style="122" bestFit="1" customWidth="1"/>
    <col min="12040" max="12040" width="10.5703125" style="122" customWidth="1"/>
    <col min="12041" max="12041" width="13.85546875" style="122" bestFit="1" customWidth="1"/>
    <col min="12042" max="12042" width="17" style="122" bestFit="1" customWidth="1"/>
    <col min="12043" max="12078" width="0" style="122" hidden="1" customWidth="1"/>
    <col min="12079" max="12087" width="20" style="122" bestFit="1" customWidth="1"/>
    <col min="12088" max="12095" width="21.140625" style="122" bestFit="1" customWidth="1"/>
    <col min="12096" max="12288" width="11.42578125" style="122"/>
    <col min="12289" max="12289" width="41.85546875" style="122" customWidth="1"/>
    <col min="12290" max="12290" width="10.5703125" style="122" customWidth="1"/>
    <col min="12291" max="12291" width="13.7109375" style="122" customWidth="1"/>
    <col min="12292" max="12292" width="18.42578125" style="122" customWidth="1"/>
    <col min="12293" max="12293" width="11" style="122" customWidth="1"/>
    <col min="12294" max="12294" width="13.85546875" style="122" bestFit="1" customWidth="1"/>
    <col min="12295" max="12295" width="20.140625" style="122" bestFit="1" customWidth="1"/>
    <col min="12296" max="12296" width="10.5703125" style="122" customWidth="1"/>
    <col min="12297" max="12297" width="13.85546875" style="122" bestFit="1" customWidth="1"/>
    <col min="12298" max="12298" width="17" style="122" bestFit="1" customWidth="1"/>
    <col min="12299" max="12334" width="0" style="122" hidden="1" customWidth="1"/>
    <col min="12335" max="12343" width="20" style="122" bestFit="1" customWidth="1"/>
    <col min="12344" max="12351" width="21.140625" style="122" bestFit="1" customWidth="1"/>
    <col min="12352" max="12544" width="11.42578125" style="122"/>
    <col min="12545" max="12545" width="41.85546875" style="122" customWidth="1"/>
    <col min="12546" max="12546" width="10.5703125" style="122" customWidth="1"/>
    <col min="12547" max="12547" width="13.7109375" style="122" customWidth="1"/>
    <col min="12548" max="12548" width="18.42578125" style="122" customWidth="1"/>
    <col min="12549" max="12549" width="11" style="122" customWidth="1"/>
    <col min="12550" max="12550" width="13.85546875" style="122" bestFit="1" customWidth="1"/>
    <col min="12551" max="12551" width="20.140625" style="122" bestFit="1" customWidth="1"/>
    <col min="12552" max="12552" width="10.5703125" style="122" customWidth="1"/>
    <col min="12553" max="12553" width="13.85546875" style="122" bestFit="1" customWidth="1"/>
    <col min="12554" max="12554" width="17" style="122" bestFit="1" customWidth="1"/>
    <col min="12555" max="12590" width="0" style="122" hidden="1" customWidth="1"/>
    <col min="12591" max="12599" width="20" style="122" bestFit="1" customWidth="1"/>
    <col min="12600" max="12607" width="21.140625" style="122" bestFit="1" customWidth="1"/>
    <col min="12608" max="12800" width="11.42578125" style="122"/>
    <col min="12801" max="12801" width="41.85546875" style="122" customWidth="1"/>
    <col min="12802" max="12802" width="10.5703125" style="122" customWidth="1"/>
    <col min="12803" max="12803" width="13.7109375" style="122" customWidth="1"/>
    <col min="12804" max="12804" width="18.42578125" style="122" customWidth="1"/>
    <col min="12805" max="12805" width="11" style="122" customWidth="1"/>
    <col min="12806" max="12806" width="13.85546875" style="122" bestFit="1" customWidth="1"/>
    <col min="12807" max="12807" width="20.140625" style="122" bestFit="1" customWidth="1"/>
    <col min="12808" max="12808" width="10.5703125" style="122" customWidth="1"/>
    <col min="12809" max="12809" width="13.85546875" style="122" bestFit="1" customWidth="1"/>
    <col min="12810" max="12810" width="17" style="122" bestFit="1" customWidth="1"/>
    <col min="12811" max="12846" width="0" style="122" hidden="1" customWidth="1"/>
    <col min="12847" max="12855" width="20" style="122" bestFit="1" customWidth="1"/>
    <col min="12856" max="12863" width="21.140625" style="122" bestFit="1" customWidth="1"/>
    <col min="12864" max="13056" width="11.42578125" style="122"/>
    <col min="13057" max="13057" width="41.85546875" style="122" customWidth="1"/>
    <col min="13058" max="13058" width="10.5703125" style="122" customWidth="1"/>
    <col min="13059" max="13059" width="13.7109375" style="122" customWidth="1"/>
    <col min="13060" max="13060" width="18.42578125" style="122" customWidth="1"/>
    <col min="13061" max="13061" width="11" style="122" customWidth="1"/>
    <col min="13062" max="13062" width="13.85546875" style="122" bestFit="1" customWidth="1"/>
    <col min="13063" max="13063" width="20.140625" style="122" bestFit="1" customWidth="1"/>
    <col min="13064" max="13064" width="10.5703125" style="122" customWidth="1"/>
    <col min="13065" max="13065" width="13.85546875" style="122" bestFit="1" customWidth="1"/>
    <col min="13066" max="13066" width="17" style="122" bestFit="1" customWidth="1"/>
    <col min="13067" max="13102" width="0" style="122" hidden="1" customWidth="1"/>
    <col min="13103" max="13111" width="20" style="122" bestFit="1" customWidth="1"/>
    <col min="13112" max="13119" width="21.140625" style="122" bestFit="1" customWidth="1"/>
    <col min="13120" max="13312" width="11.42578125" style="122"/>
    <col min="13313" max="13313" width="41.85546875" style="122" customWidth="1"/>
    <col min="13314" max="13314" width="10.5703125" style="122" customWidth="1"/>
    <col min="13315" max="13315" width="13.7109375" style="122" customWidth="1"/>
    <col min="13316" max="13316" width="18.42578125" style="122" customWidth="1"/>
    <col min="13317" max="13317" width="11" style="122" customWidth="1"/>
    <col min="13318" max="13318" width="13.85546875" style="122" bestFit="1" customWidth="1"/>
    <col min="13319" max="13319" width="20.140625" style="122" bestFit="1" customWidth="1"/>
    <col min="13320" max="13320" width="10.5703125" style="122" customWidth="1"/>
    <col min="13321" max="13321" width="13.85546875" style="122" bestFit="1" customWidth="1"/>
    <col min="13322" max="13322" width="17" style="122" bestFit="1" customWidth="1"/>
    <col min="13323" max="13358" width="0" style="122" hidden="1" customWidth="1"/>
    <col min="13359" max="13367" width="20" style="122" bestFit="1" customWidth="1"/>
    <col min="13368" max="13375" width="21.140625" style="122" bestFit="1" customWidth="1"/>
    <col min="13376" max="13568" width="11.42578125" style="122"/>
    <col min="13569" max="13569" width="41.85546875" style="122" customWidth="1"/>
    <col min="13570" max="13570" width="10.5703125" style="122" customWidth="1"/>
    <col min="13571" max="13571" width="13.7109375" style="122" customWidth="1"/>
    <col min="13572" max="13572" width="18.42578125" style="122" customWidth="1"/>
    <col min="13573" max="13573" width="11" style="122" customWidth="1"/>
    <col min="13574" max="13574" width="13.85546875" style="122" bestFit="1" customWidth="1"/>
    <col min="13575" max="13575" width="20.140625" style="122" bestFit="1" customWidth="1"/>
    <col min="13576" max="13576" width="10.5703125" style="122" customWidth="1"/>
    <col min="13577" max="13577" width="13.85546875" style="122" bestFit="1" customWidth="1"/>
    <col min="13578" max="13578" width="17" style="122" bestFit="1" customWidth="1"/>
    <col min="13579" max="13614" width="0" style="122" hidden="1" customWidth="1"/>
    <col min="13615" max="13623" width="20" style="122" bestFit="1" customWidth="1"/>
    <col min="13624" max="13631" width="21.140625" style="122" bestFit="1" customWidth="1"/>
    <col min="13632" max="13824" width="11.42578125" style="122"/>
    <col min="13825" max="13825" width="41.85546875" style="122" customWidth="1"/>
    <col min="13826" max="13826" width="10.5703125" style="122" customWidth="1"/>
    <col min="13827" max="13827" width="13.7109375" style="122" customWidth="1"/>
    <col min="13828" max="13828" width="18.42578125" style="122" customWidth="1"/>
    <col min="13829" max="13829" width="11" style="122" customWidth="1"/>
    <col min="13830" max="13830" width="13.85546875" style="122" bestFit="1" customWidth="1"/>
    <col min="13831" max="13831" width="20.140625" style="122" bestFit="1" customWidth="1"/>
    <col min="13832" max="13832" width="10.5703125" style="122" customWidth="1"/>
    <col min="13833" max="13833" width="13.85546875" style="122" bestFit="1" customWidth="1"/>
    <col min="13834" max="13834" width="17" style="122" bestFit="1" customWidth="1"/>
    <col min="13835" max="13870" width="0" style="122" hidden="1" customWidth="1"/>
    <col min="13871" max="13879" width="20" style="122" bestFit="1" customWidth="1"/>
    <col min="13880" max="13887" width="21.140625" style="122" bestFit="1" customWidth="1"/>
    <col min="13888" max="14080" width="11.42578125" style="122"/>
    <col min="14081" max="14081" width="41.85546875" style="122" customWidth="1"/>
    <col min="14082" max="14082" width="10.5703125" style="122" customWidth="1"/>
    <col min="14083" max="14083" width="13.7109375" style="122" customWidth="1"/>
    <col min="14084" max="14084" width="18.42578125" style="122" customWidth="1"/>
    <col min="14085" max="14085" width="11" style="122" customWidth="1"/>
    <col min="14086" max="14086" width="13.85546875" style="122" bestFit="1" customWidth="1"/>
    <col min="14087" max="14087" width="20.140625" style="122" bestFit="1" customWidth="1"/>
    <col min="14088" max="14088" width="10.5703125" style="122" customWidth="1"/>
    <col min="14089" max="14089" width="13.85546875" style="122" bestFit="1" customWidth="1"/>
    <col min="14090" max="14090" width="17" style="122" bestFit="1" customWidth="1"/>
    <col min="14091" max="14126" width="0" style="122" hidden="1" customWidth="1"/>
    <col min="14127" max="14135" width="20" style="122" bestFit="1" customWidth="1"/>
    <col min="14136" max="14143" width="21.140625" style="122" bestFit="1" customWidth="1"/>
    <col min="14144" max="14336" width="11.42578125" style="122"/>
    <col min="14337" max="14337" width="41.85546875" style="122" customWidth="1"/>
    <col min="14338" max="14338" width="10.5703125" style="122" customWidth="1"/>
    <col min="14339" max="14339" width="13.7109375" style="122" customWidth="1"/>
    <col min="14340" max="14340" width="18.42578125" style="122" customWidth="1"/>
    <col min="14341" max="14341" width="11" style="122" customWidth="1"/>
    <col min="14342" max="14342" width="13.85546875" style="122" bestFit="1" customWidth="1"/>
    <col min="14343" max="14343" width="20.140625" style="122" bestFit="1" customWidth="1"/>
    <col min="14344" max="14344" width="10.5703125" style="122" customWidth="1"/>
    <col min="14345" max="14345" width="13.85546875" style="122" bestFit="1" customWidth="1"/>
    <col min="14346" max="14346" width="17" style="122" bestFit="1" customWidth="1"/>
    <col min="14347" max="14382" width="0" style="122" hidden="1" customWidth="1"/>
    <col min="14383" max="14391" width="20" style="122" bestFit="1" customWidth="1"/>
    <col min="14392" max="14399" width="21.140625" style="122" bestFit="1" customWidth="1"/>
    <col min="14400" max="14592" width="11.42578125" style="122"/>
    <col min="14593" max="14593" width="41.85546875" style="122" customWidth="1"/>
    <col min="14594" max="14594" width="10.5703125" style="122" customWidth="1"/>
    <col min="14595" max="14595" width="13.7109375" style="122" customWidth="1"/>
    <col min="14596" max="14596" width="18.42578125" style="122" customWidth="1"/>
    <col min="14597" max="14597" width="11" style="122" customWidth="1"/>
    <col min="14598" max="14598" width="13.85546875" style="122" bestFit="1" customWidth="1"/>
    <col min="14599" max="14599" width="20.140625" style="122" bestFit="1" customWidth="1"/>
    <col min="14600" max="14600" width="10.5703125" style="122" customWidth="1"/>
    <col min="14601" max="14601" width="13.85546875" style="122" bestFit="1" customWidth="1"/>
    <col min="14602" max="14602" width="17" style="122" bestFit="1" customWidth="1"/>
    <col min="14603" max="14638" width="0" style="122" hidden="1" customWidth="1"/>
    <col min="14639" max="14647" width="20" style="122" bestFit="1" customWidth="1"/>
    <col min="14648" max="14655" width="21.140625" style="122" bestFit="1" customWidth="1"/>
    <col min="14656" max="14848" width="11.42578125" style="122"/>
    <col min="14849" max="14849" width="41.85546875" style="122" customWidth="1"/>
    <col min="14850" max="14850" width="10.5703125" style="122" customWidth="1"/>
    <col min="14851" max="14851" width="13.7109375" style="122" customWidth="1"/>
    <col min="14852" max="14852" width="18.42578125" style="122" customWidth="1"/>
    <col min="14853" max="14853" width="11" style="122" customWidth="1"/>
    <col min="14854" max="14854" width="13.85546875" style="122" bestFit="1" customWidth="1"/>
    <col min="14855" max="14855" width="20.140625" style="122" bestFit="1" customWidth="1"/>
    <col min="14856" max="14856" width="10.5703125" style="122" customWidth="1"/>
    <col min="14857" max="14857" width="13.85546875" style="122" bestFit="1" customWidth="1"/>
    <col min="14858" max="14858" width="17" style="122" bestFit="1" customWidth="1"/>
    <col min="14859" max="14894" width="0" style="122" hidden="1" customWidth="1"/>
    <col min="14895" max="14903" width="20" style="122" bestFit="1" customWidth="1"/>
    <col min="14904" max="14911" width="21.140625" style="122" bestFit="1" customWidth="1"/>
    <col min="14912" max="15104" width="11.42578125" style="122"/>
    <col min="15105" max="15105" width="41.85546875" style="122" customWidth="1"/>
    <col min="15106" max="15106" width="10.5703125" style="122" customWidth="1"/>
    <col min="15107" max="15107" width="13.7109375" style="122" customWidth="1"/>
    <col min="15108" max="15108" width="18.42578125" style="122" customWidth="1"/>
    <col min="15109" max="15109" width="11" style="122" customWidth="1"/>
    <col min="15110" max="15110" width="13.85546875" style="122" bestFit="1" customWidth="1"/>
    <col min="15111" max="15111" width="20.140625" style="122" bestFit="1" customWidth="1"/>
    <col min="15112" max="15112" width="10.5703125" style="122" customWidth="1"/>
    <col min="15113" max="15113" width="13.85546875" style="122" bestFit="1" customWidth="1"/>
    <col min="15114" max="15114" width="17" style="122" bestFit="1" customWidth="1"/>
    <col min="15115" max="15150" width="0" style="122" hidden="1" customWidth="1"/>
    <col min="15151" max="15159" width="20" style="122" bestFit="1" customWidth="1"/>
    <col min="15160" max="15167" width="21.140625" style="122" bestFit="1" customWidth="1"/>
    <col min="15168" max="15360" width="11.42578125" style="122"/>
    <col min="15361" max="15361" width="41.85546875" style="122" customWidth="1"/>
    <col min="15362" max="15362" width="10.5703125" style="122" customWidth="1"/>
    <col min="15363" max="15363" width="13.7109375" style="122" customWidth="1"/>
    <col min="15364" max="15364" width="18.42578125" style="122" customWidth="1"/>
    <col min="15365" max="15365" width="11" style="122" customWidth="1"/>
    <col min="15366" max="15366" width="13.85546875" style="122" bestFit="1" customWidth="1"/>
    <col min="15367" max="15367" width="20.140625" style="122" bestFit="1" customWidth="1"/>
    <col min="15368" max="15368" width="10.5703125" style="122" customWidth="1"/>
    <col min="15369" max="15369" width="13.85546875" style="122" bestFit="1" customWidth="1"/>
    <col min="15370" max="15370" width="17" style="122" bestFit="1" customWidth="1"/>
    <col min="15371" max="15406" width="0" style="122" hidden="1" customWidth="1"/>
    <col min="15407" max="15415" width="20" style="122" bestFit="1" customWidth="1"/>
    <col min="15416" max="15423" width="21.140625" style="122" bestFit="1" customWidth="1"/>
    <col min="15424" max="15616" width="11.42578125" style="122"/>
    <col min="15617" max="15617" width="41.85546875" style="122" customWidth="1"/>
    <col min="15618" max="15618" width="10.5703125" style="122" customWidth="1"/>
    <col min="15619" max="15619" width="13.7109375" style="122" customWidth="1"/>
    <col min="15620" max="15620" width="18.42578125" style="122" customWidth="1"/>
    <col min="15621" max="15621" width="11" style="122" customWidth="1"/>
    <col min="15622" max="15622" width="13.85546875" style="122" bestFit="1" customWidth="1"/>
    <col min="15623" max="15623" width="20.140625" style="122" bestFit="1" customWidth="1"/>
    <col min="15624" max="15624" width="10.5703125" style="122" customWidth="1"/>
    <col min="15625" max="15625" width="13.85546875" style="122" bestFit="1" customWidth="1"/>
    <col min="15626" max="15626" width="17" style="122" bestFit="1" customWidth="1"/>
    <col min="15627" max="15662" width="0" style="122" hidden="1" customWidth="1"/>
    <col min="15663" max="15671" width="20" style="122" bestFit="1" customWidth="1"/>
    <col min="15672" max="15679" width="21.140625" style="122" bestFit="1" customWidth="1"/>
    <col min="15680" max="15872" width="11.42578125" style="122"/>
    <col min="15873" max="15873" width="41.85546875" style="122" customWidth="1"/>
    <col min="15874" max="15874" width="10.5703125" style="122" customWidth="1"/>
    <col min="15875" max="15875" width="13.7109375" style="122" customWidth="1"/>
    <col min="15876" max="15876" width="18.42578125" style="122" customWidth="1"/>
    <col min="15877" max="15877" width="11" style="122" customWidth="1"/>
    <col min="15878" max="15878" width="13.85546875" style="122" bestFit="1" customWidth="1"/>
    <col min="15879" max="15879" width="20.140625" style="122" bestFit="1" customWidth="1"/>
    <col min="15880" max="15880" width="10.5703125" style="122" customWidth="1"/>
    <col min="15881" max="15881" width="13.85546875" style="122" bestFit="1" customWidth="1"/>
    <col min="15882" max="15882" width="17" style="122" bestFit="1" customWidth="1"/>
    <col min="15883" max="15918" width="0" style="122" hidden="1" customWidth="1"/>
    <col min="15919" max="15927" width="20" style="122" bestFit="1" customWidth="1"/>
    <col min="15928" max="15935" width="21.140625" style="122" bestFit="1" customWidth="1"/>
    <col min="15936" max="16128" width="11.42578125" style="122"/>
    <col min="16129" max="16129" width="41.85546875" style="122" customWidth="1"/>
    <col min="16130" max="16130" width="10.5703125" style="122" customWidth="1"/>
    <col min="16131" max="16131" width="13.7109375" style="122" customWidth="1"/>
    <col min="16132" max="16132" width="18.42578125" style="122" customWidth="1"/>
    <col min="16133" max="16133" width="11" style="122" customWidth="1"/>
    <col min="16134" max="16134" width="13.85546875" style="122" bestFit="1" customWidth="1"/>
    <col min="16135" max="16135" width="20.140625" style="122" bestFit="1" customWidth="1"/>
    <col min="16136" max="16136" width="10.5703125" style="122" customWidth="1"/>
    <col min="16137" max="16137" width="13.85546875" style="122" bestFit="1" customWidth="1"/>
    <col min="16138" max="16138" width="17" style="122" bestFit="1" customWidth="1"/>
    <col min="16139" max="16174" width="0" style="122" hidden="1" customWidth="1"/>
    <col min="16175" max="16183" width="20" style="122" bestFit="1" customWidth="1"/>
    <col min="16184" max="16191" width="21.140625" style="122" bestFit="1" customWidth="1"/>
    <col min="16192" max="16384" width="11.42578125" style="122"/>
  </cols>
  <sheetData>
    <row r="1" spans="1:63" ht="13.5" thickBot="1" x14ac:dyDescent="0.25">
      <c r="J1" s="151" t="s">
        <v>173</v>
      </c>
    </row>
    <row r="3" spans="1:63" ht="23.25" x14ac:dyDescent="0.35">
      <c r="A3" s="310" t="s">
        <v>174</v>
      </c>
      <c r="B3" s="310"/>
      <c r="C3" s="310"/>
      <c r="D3" s="310"/>
      <c r="E3" s="310"/>
      <c r="F3" s="310"/>
      <c r="G3" s="310"/>
      <c r="H3" s="310"/>
      <c r="I3" s="310"/>
      <c r="J3" s="310"/>
    </row>
    <row r="4" spans="1:63" ht="23.25" x14ac:dyDescent="0.35">
      <c r="A4" s="310" t="s">
        <v>175</v>
      </c>
      <c r="B4" s="310"/>
      <c r="C4" s="310"/>
      <c r="D4" s="310"/>
      <c r="E4" s="310"/>
      <c r="F4" s="310"/>
      <c r="G4" s="310"/>
      <c r="H4" s="310"/>
      <c r="I4" s="310"/>
      <c r="J4" s="310"/>
    </row>
    <row r="5" spans="1:63" ht="23.25" x14ac:dyDescent="0.35">
      <c r="A5" s="310" t="s">
        <v>14</v>
      </c>
      <c r="B5" s="310"/>
      <c r="C5" s="310"/>
      <c r="D5" s="310"/>
      <c r="E5" s="310"/>
      <c r="F5" s="310"/>
      <c r="G5" s="310"/>
      <c r="H5" s="310"/>
      <c r="I5" s="310"/>
      <c r="J5" s="310"/>
    </row>
    <row r="6" spans="1:63" ht="18.75" x14ac:dyDescent="0.3">
      <c r="A6" s="311" t="s">
        <v>80</v>
      </c>
      <c r="B6" s="311"/>
      <c r="C6" s="311"/>
      <c r="D6" s="311"/>
      <c r="E6" s="311"/>
      <c r="F6" s="311"/>
      <c r="G6" s="311"/>
      <c r="H6" s="311"/>
      <c r="I6" s="311"/>
      <c r="J6" s="311"/>
    </row>
    <row r="7" spans="1:63" ht="18.75" x14ac:dyDescent="0.3">
      <c r="A7" s="311" t="s">
        <v>37</v>
      </c>
      <c r="B7" s="311"/>
      <c r="C7" s="311"/>
      <c r="D7" s="311"/>
      <c r="E7" s="311"/>
      <c r="F7" s="311"/>
      <c r="G7" s="311"/>
      <c r="H7" s="311"/>
      <c r="I7" s="311"/>
      <c r="J7" s="311"/>
    </row>
    <row r="9" spans="1:63" ht="13.5" thickBot="1" x14ac:dyDescent="0.25"/>
    <row r="10" spans="1:63" ht="13.5" thickBot="1" x14ac:dyDescent="0.25">
      <c r="A10" s="148"/>
      <c r="B10" s="307" t="s">
        <v>1</v>
      </c>
      <c r="C10" s="308"/>
      <c r="D10" s="309"/>
      <c r="E10" s="307" t="s">
        <v>19</v>
      </c>
      <c r="F10" s="308"/>
      <c r="G10" s="309"/>
      <c r="H10" s="307" t="s">
        <v>20</v>
      </c>
      <c r="I10" s="308"/>
      <c r="J10" s="309"/>
    </row>
    <row r="11" spans="1:63" x14ac:dyDescent="0.2">
      <c r="A11" s="152" t="s">
        <v>38</v>
      </c>
      <c r="B11" s="147" t="s">
        <v>153</v>
      </c>
      <c r="C11" s="147" t="s">
        <v>153</v>
      </c>
      <c r="D11" s="148"/>
      <c r="E11" s="147" t="s">
        <v>153</v>
      </c>
      <c r="F11" s="147" t="s">
        <v>153</v>
      </c>
      <c r="G11" s="148"/>
      <c r="H11" s="147" t="s">
        <v>153</v>
      </c>
      <c r="I11" s="148" t="s">
        <v>153</v>
      </c>
      <c r="J11" s="153"/>
    </row>
    <row r="12" spans="1:63" ht="13.5" thickBot="1" x14ac:dyDescent="0.25">
      <c r="A12" s="149"/>
      <c r="B12" s="149" t="s">
        <v>176</v>
      </c>
      <c r="C12" s="149" t="s">
        <v>155</v>
      </c>
      <c r="D12" s="149" t="s">
        <v>4</v>
      </c>
      <c r="E12" s="149" t="s">
        <v>176</v>
      </c>
      <c r="F12" s="149" t="s">
        <v>155</v>
      </c>
      <c r="G12" s="149" t="s">
        <v>4</v>
      </c>
      <c r="H12" s="149" t="s">
        <v>176</v>
      </c>
      <c r="I12" s="149" t="s">
        <v>155</v>
      </c>
      <c r="J12" s="149" t="s">
        <v>4</v>
      </c>
    </row>
    <row r="13" spans="1:63" x14ac:dyDescent="0.2">
      <c r="A13" s="124"/>
      <c r="B13" s="124"/>
      <c r="C13" s="124"/>
      <c r="D13" s="124"/>
      <c r="E13" s="124"/>
      <c r="F13" s="124"/>
      <c r="G13" s="124"/>
      <c r="H13" s="124"/>
      <c r="I13" s="124"/>
      <c r="J13" s="124"/>
      <c r="L13" s="125" t="s">
        <v>177</v>
      </c>
      <c r="M13" s="125" t="s">
        <v>178</v>
      </c>
      <c r="N13" s="125" t="s">
        <v>179</v>
      </c>
      <c r="O13" s="125" t="s">
        <v>180</v>
      </c>
      <c r="P13" s="125" t="s">
        <v>181</v>
      </c>
      <c r="Q13" s="125" t="s">
        <v>182</v>
      </c>
      <c r="R13" s="125" t="s">
        <v>183</v>
      </c>
      <c r="S13" s="125" t="s">
        <v>184</v>
      </c>
      <c r="T13" s="125" t="s">
        <v>185</v>
      </c>
      <c r="U13" s="125" t="s">
        <v>186</v>
      </c>
      <c r="V13" s="125" t="s">
        <v>187</v>
      </c>
      <c r="W13" s="125" t="s">
        <v>188</v>
      </c>
      <c r="X13" s="125" t="s">
        <v>189</v>
      </c>
      <c r="Y13" s="125" t="s">
        <v>190</v>
      </c>
      <c r="Z13" s="125" t="s">
        <v>191</v>
      </c>
      <c r="AA13" s="125" t="s">
        <v>192</v>
      </c>
      <c r="AB13" s="125" t="s">
        <v>193</v>
      </c>
      <c r="AC13" s="125" t="s">
        <v>194</v>
      </c>
      <c r="AD13" s="125" t="s">
        <v>195</v>
      </c>
      <c r="AE13" s="125" t="s">
        <v>196</v>
      </c>
      <c r="AF13" s="125" t="s">
        <v>197</v>
      </c>
      <c r="AG13" s="125" t="s">
        <v>198</v>
      </c>
      <c r="AH13" s="125" t="s">
        <v>199</v>
      </c>
      <c r="AI13" s="125" t="s">
        <v>200</v>
      </c>
      <c r="AJ13" s="125" t="s">
        <v>201</v>
      </c>
      <c r="AK13" s="125" t="s">
        <v>202</v>
      </c>
      <c r="AL13" s="125" t="s">
        <v>203</v>
      </c>
      <c r="AM13" s="125" t="s">
        <v>204</v>
      </c>
      <c r="AN13" s="125" t="s">
        <v>205</v>
      </c>
      <c r="AO13" s="125" t="s">
        <v>206</v>
      </c>
      <c r="AP13" s="125" t="s">
        <v>207</v>
      </c>
      <c r="AQ13" s="125" t="s">
        <v>208</v>
      </c>
      <c r="AR13" s="125" t="s">
        <v>209</v>
      </c>
      <c r="AS13" s="125" t="s">
        <v>210</v>
      </c>
      <c r="AT13" s="125" t="s">
        <v>211</v>
      </c>
      <c r="AU13" s="125"/>
      <c r="AV13" s="125"/>
      <c r="AW13" s="125"/>
      <c r="AX13" s="125"/>
      <c r="AY13" s="125"/>
      <c r="AZ13" s="125"/>
      <c r="BA13" s="125"/>
      <c r="BB13" s="125"/>
      <c r="BC13" s="125"/>
      <c r="BD13" s="125"/>
      <c r="BE13" s="125"/>
      <c r="BF13" s="125"/>
      <c r="BG13" s="125"/>
      <c r="BH13" s="125"/>
      <c r="BI13" s="125"/>
      <c r="BJ13" s="125"/>
      <c r="BK13" s="125"/>
    </row>
    <row r="14" spans="1:63" x14ac:dyDescent="0.2">
      <c r="A14" s="154" t="s">
        <v>212</v>
      </c>
      <c r="B14" s="155">
        <v>65403</v>
      </c>
      <c r="C14" s="155">
        <v>957477</v>
      </c>
      <c r="D14" s="155">
        <v>9542229498.5799999</v>
      </c>
      <c r="E14" s="155">
        <v>65179</v>
      </c>
      <c r="F14" s="155">
        <v>913298</v>
      </c>
      <c r="G14" s="155">
        <v>8992517827.5799999</v>
      </c>
      <c r="H14" s="155">
        <v>224</v>
      </c>
      <c r="I14" s="155">
        <v>44179</v>
      </c>
      <c r="J14" s="155">
        <v>549711671</v>
      </c>
      <c r="L14" s="122" t="s">
        <v>117</v>
      </c>
      <c r="M14" s="122">
        <v>465</v>
      </c>
      <c r="O14" s="122">
        <v>109</v>
      </c>
      <c r="W14" s="122">
        <v>136</v>
      </c>
      <c r="Z14" s="122">
        <v>6</v>
      </c>
      <c r="AA14" s="122">
        <v>432</v>
      </c>
      <c r="AD14" s="122">
        <v>22671</v>
      </c>
      <c r="AF14" s="122">
        <v>526</v>
      </c>
      <c r="AI14" s="122">
        <v>309</v>
      </c>
      <c r="AN14" s="122">
        <v>5300</v>
      </c>
      <c r="AQ14" s="122">
        <v>328</v>
      </c>
      <c r="AR14" s="122">
        <v>17878</v>
      </c>
    </row>
    <row r="15" spans="1:63" x14ac:dyDescent="0.2">
      <c r="A15" s="124"/>
      <c r="B15" s="156"/>
      <c r="C15" s="156"/>
      <c r="D15" s="156"/>
      <c r="E15" s="156"/>
      <c r="F15" s="156"/>
      <c r="G15" s="156"/>
      <c r="H15" s="156"/>
      <c r="I15" s="156"/>
      <c r="J15" s="156"/>
    </row>
    <row r="16" spans="1:63" x14ac:dyDescent="0.2">
      <c r="A16" s="154" t="s">
        <v>157</v>
      </c>
      <c r="B16" s="155">
        <v>1185</v>
      </c>
      <c r="C16" s="155">
        <v>426302</v>
      </c>
      <c r="D16" s="155">
        <v>5359861799.75</v>
      </c>
      <c r="E16" s="155">
        <v>1152</v>
      </c>
      <c r="F16" s="155">
        <v>417206</v>
      </c>
      <c r="G16" s="155">
        <v>5212809566.3299999</v>
      </c>
      <c r="H16" s="155">
        <v>33</v>
      </c>
      <c r="I16" s="155">
        <v>9096</v>
      </c>
      <c r="J16" s="155">
        <v>147052233.42000002</v>
      </c>
    </row>
    <row r="17" spans="1:63" x14ac:dyDescent="0.2">
      <c r="A17" s="124"/>
      <c r="B17" s="155"/>
      <c r="C17" s="155"/>
      <c r="D17" s="155"/>
      <c r="E17" s="156"/>
      <c r="F17" s="156"/>
      <c r="G17" s="156"/>
      <c r="H17" s="156"/>
      <c r="I17" s="156"/>
      <c r="J17" s="156"/>
      <c r="L17" s="125" t="s">
        <v>177</v>
      </c>
      <c r="M17" s="125" t="s">
        <v>178</v>
      </c>
      <c r="N17" s="125" t="s">
        <v>179</v>
      </c>
      <c r="O17" s="125" t="s">
        <v>180</v>
      </c>
      <c r="P17" s="125" t="s">
        <v>181</v>
      </c>
      <c r="Q17" s="125" t="s">
        <v>182</v>
      </c>
      <c r="R17" s="125" t="s">
        <v>183</v>
      </c>
      <c r="S17" s="125" t="s">
        <v>184</v>
      </c>
      <c r="T17" s="125" t="s">
        <v>185</v>
      </c>
      <c r="U17" s="125" t="s">
        <v>186</v>
      </c>
      <c r="V17" s="125" t="s">
        <v>187</v>
      </c>
      <c r="W17" s="125" t="s">
        <v>188</v>
      </c>
      <c r="X17" s="125" t="s">
        <v>189</v>
      </c>
      <c r="Y17" s="125" t="s">
        <v>190</v>
      </c>
      <c r="Z17" s="125" t="s">
        <v>191</v>
      </c>
      <c r="AA17" s="125" t="s">
        <v>192</v>
      </c>
      <c r="AB17" s="125" t="s">
        <v>193</v>
      </c>
      <c r="AC17" s="125" t="s">
        <v>194</v>
      </c>
      <c r="AD17" s="125" t="s">
        <v>195</v>
      </c>
      <c r="AE17" s="125" t="s">
        <v>196</v>
      </c>
      <c r="AF17" s="125" t="s">
        <v>197</v>
      </c>
      <c r="AG17" s="125" t="s">
        <v>198</v>
      </c>
      <c r="AH17" s="125" t="s">
        <v>199</v>
      </c>
      <c r="AI17" s="125" t="s">
        <v>200</v>
      </c>
      <c r="AJ17" s="125" t="s">
        <v>201</v>
      </c>
      <c r="AK17" s="125" t="s">
        <v>202</v>
      </c>
      <c r="AL17" s="125" t="s">
        <v>203</v>
      </c>
      <c r="AM17" s="125" t="s">
        <v>204</v>
      </c>
      <c r="AN17" s="125" t="s">
        <v>205</v>
      </c>
      <c r="AO17" s="125" t="s">
        <v>206</v>
      </c>
      <c r="AP17" s="125" t="s">
        <v>207</v>
      </c>
      <c r="AQ17" s="125" t="s">
        <v>208</v>
      </c>
      <c r="AR17" s="125" t="s">
        <v>209</v>
      </c>
      <c r="AS17" s="125" t="s">
        <v>210</v>
      </c>
      <c r="AT17" s="125" t="s">
        <v>211</v>
      </c>
      <c r="AU17" s="125"/>
      <c r="AV17" s="125"/>
      <c r="AW17" s="125"/>
      <c r="AX17" s="125"/>
      <c r="AY17" s="125"/>
      <c r="AZ17" s="125"/>
      <c r="BA17" s="125"/>
      <c r="BB17" s="125"/>
      <c r="BC17" s="125"/>
      <c r="BD17" s="125"/>
      <c r="BE17" s="125"/>
      <c r="BF17" s="125"/>
      <c r="BG17" s="125"/>
      <c r="BH17" s="125"/>
      <c r="BI17" s="125"/>
      <c r="BJ17" s="125"/>
      <c r="BK17" s="125"/>
    </row>
    <row r="18" spans="1:63" x14ac:dyDescent="0.2">
      <c r="A18" s="124" t="s">
        <v>158</v>
      </c>
      <c r="B18" s="156">
        <v>1171</v>
      </c>
      <c r="C18" s="156">
        <v>346228</v>
      </c>
      <c r="D18" s="156">
        <v>4530892057.9899998</v>
      </c>
      <c r="E18" s="156">
        <v>1138</v>
      </c>
      <c r="F18" s="156">
        <v>340263</v>
      </c>
      <c r="G18" s="156">
        <v>4439194649.9899998</v>
      </c>
      <c r="H18" s="156">
        <v>33</v>
      </c>
      <c r="I18" s="156">
        <v>5965</v>
      </c>
      <c r="J18" s="156">
        <v>91697408</v>
      </c>
      <c r="L18" s="122" t="s">
        <v>213</v>
      </c>
      <c r="M18" s="122">
        <v>1707</v>
      </c>
      <c r="N18" s="122">
        <v>614</v>
      </c>
      <c r="O18" s="122">
        <v>726</v>
      </c>
      <c r="P18" s="122">
        <v>0</v>
      </c>
      <c r="Q18" s="122">
        <v>23</v>
      </c>
      <c r="R18" s="122">
        <v>45</v>
      </c>
      <c r="S18" s="122">
        <v>27</v>
      </c>
      <c r="T18" s="122">
        <v>428</v>
      </c>
      <c r="V18" s="122">
        <v>180</v>
      </c>
      <c r="W18" s="122">
        <v>182</v>
      </c>
      <c r="X18" s="122">
        <v>17</v>
      </c>
      <c r="Y18" s="122">
        <v>58</v>
      </c>
      <c r="Z18" s="122">
        <v>96</v>
      </c>
      <c r="AA18" s="122">
        <v>1946</v>
      </c>
      <c r="AB18" s="122">
        <v>2</v>
      </c>
      <c r="AC18" s="122">
        <v>373</v>
      </c>
      <c r="AD18" s="122">
        <v>245347</v>
      </c>
      <c r="AE18" s="122">
        <v>151830</v>
      </c>
      <c r="AF18" s="122">
        <v>116016</v>
      </c>
      <c r="AG18" s="122">
        <v>1099</v>
      </c>
      <c r="AH18" s="122">
        <v>10652</v>
      </c>
      <c r="AI18" s="122">
        <v>66638</v>
      </c>
      <c r="AJ18" s="122">
        <v>68</v>
      </c>
      <c r="AK18" s="122">
        <v>101963</v>
      </c>
      <c r="AL18" s="122">
        <v>413</v>
      </c>
      <c r="AM18" s="122">
        <v>9092</v>
      </c>
      <c r="AN18" s="122">
        <v>21691</v>
      </c>
      <c r="AO18" s="122">
        <v>5460</v>
      </c>
      <c r="AP18" s="122">
        <v>60477</v>
      </c>
      <c r="AQ18" s="122">
        <v>20392</v>
      </c>
      <c r="AR18" s="122">
        <v>320408</v>
      </c>
      <c r="AS18" s="122">
        <v>2196</v>
      </c>
      <c r="AT18" s="122">
        <v>77669</v>
      </c>
    </row>
    <row r="19" spans="1:63" x14ac:dyDescent="0.2">
      <c r="A19" s="124" t="s">
        <v>214</v>
      </c>
      <c r="B19" s="156">
        <v>0</v>
      </c>
      <c r="C19" s="156">
        <v>0</v>
      </c>
      <c r="D19" s="156">
        <v>0</v>
      </c>
      <c r="E19" s="156">
        <v>0</v>
      </c>
      <c r="F19" s="156">
        <v>0</v>
      </c>
      <c r="G19" s="156">
        <v>0</v>
      </c>
      <c r="H19" s="156">
        <v>0</v>
      </c>
      <c r="I19" s="156">
        <v>0</v>
      </c>
      <c r="J19" s="156">
        <v>0</v>
      </c>
    </row>
    <row r="20" spans="1:63" x14ac:dyDescent="0.2">
      <c r="A20" s="124" t="s">
        <v>160</v>
      </c>
      <c r="B20" s="156">
        <v>0</v>
      </c>
      <c r="C20" s="156">
        <v>0</v>
      </c>
      <c r="D20" s="156">
        <v>81556157.920000002</v>
      </c>
      <c r="E20" s="156">
        <v>0</v>
      </c>
      <c r="F20" s="156">
        <v>0</v>
      </c>
      <c r="G20" s="156">
        <v>81556157.920000002</v>
      </c>
      <c r="H20" s="156">
        <v>0</v>
      </c>
      <c r="I20" s="156">
        <v>0</v>
      </c>
      <c r="J20" s="156">
        <v>0</v>
      </c>
    </row>
    <row r="21" spans="1:63" x14ac:dyDescent="0.2">
      <c r="A21" s="124" t="s">
        <v>215</v>
      </c>
      <c r="B21" s="156">
        <v>0</v>
      </c>
      <c r="C21" s="156">
        <v>61988</v>
      </c>
      <c r="D21" s="156">
        <v>516243082.18000001</v>
      </c>
      <c r="E21" s="156">
        <v>0</v>
      </c>
      <c r="F21" s="156">
        <v>61988</v>
      </c>
      <c r="G21" s="156">
        <v>516243082.18000001</v>
      </c>
      <c r="H21" s="156">
        <v>0</v>
      </c>
      <c r="I21" s="156">
        <v>0</v>
      </c>
      <c r="J21" s="156">
        <v>0</v>
      </c>
    </row>
    <row r="22" spans="1:63" x14ac:dyDescent="0.2">
      <c r="A22" s="124" t="s">
        <v>161</v>
      </c>
      <c r="B22" s="156">
        <v>14</v>
      </c>
      <c r="C22" s="156">
        <v>18086</v>
      </c>
      <c r="D22" s="156">
        <v>231170501.66000003</v>
      </c>
      <c r="E22" s="156">
        <v>14</v>
      </c>
      <c r="F22" s="156">
        <v>14955</v>
      </c>
      <c r="G22" s="156">
        <v>175815676.24000001</v>
      </c>
      <c r="H22" s="156">
        <v>0</v>
      </c>
      <c r="I22" s="156">
        <v>3131</v>
      </c>
      <c r="J22" s="156">
        <v>55354825.420000002</v>
      </c>
    </row>
    <row r="23" spans="1:63" x14ac:dyDescent="0.2">
      <c r="A23" s="124"/>
      <c r="B23" s="155"/>
      <c r="C23" s="155"/>
      <c r="D23" s="155"/>
      <c r="E23" s="156"/>
      <c r="F23" s="156"/>
      <c r="G23" s="156"/>
      <c r="H23" s="156"/>
      <c r="I23" s="156"/>
      <c r="J23" s="156"/>
    </row>
    <row r="24" spans="1:63" x14ac:dyDescent="0.2">
      <c r="A24" s="154" t="s">
        <v>48</v>
      </c>
      <c r="B24" s="155">
        <v>12073</v>
      </c>
      <c r="C24" s="155">
        <v>409384</v>
      </c>
      <c r="D24" s="155">
        <v>3678016149.0300007</v>
      </c>
      <c r="E24" s="155">
        <v>12032</v>
      </c>
      <c r="F24" s="155">
        <v>407666</v>
      </c>
      <c r="G24" s="155">
        <v>3650240907.6100006</v>
      </c>
      <c r="H24" s="155">
        <v>41</v>
      </c>
      <c r="I24" s="155">
        <v>1718</v>
      </c>
      <c r="J24" s="155">
        <v>27775241.420000002</v>
      </c>
    </row>
    <row r="25" spans="1:63" x14ac:dyDescent="0.2">
      <c r="A25" s="124"/>
      <c r="B25" s="155"/>
      <c r="C25" s="155"/>
      <c r="D25" s="155"/>
      <c r="E25" s="156"/>
      <c r="F25" s="156"/>
      <c r="G25" s="156"/>
      <c r="H25" s="156"/>
      <c r="I25" s="156"/>
      <c r="J25" s="156"/>
    </row>
    <row r="26" spans="1:63" x14ac:dyDescent="0.2">
      <c r="A26" s="124" t="s">
        <v>216</v>
      </c>
      <c r="B26" s="156">
        <v>0</v>
      </c>
      <c r="C26" s="156">
        <v>88370</v>
      </c>
      <c r="D26" s="156">
        <v>37161222.5</v>
      </c>
      <c r="E26" s="156">
        <v>0</v>
      </c>
      <c r="F26" s="156">
        <v>88370</v>
      </c>
      <c r="G26" s="156">
        <v>37161222.5</v>
      </c>
      <c r="H26" s="156">
        <v>0</v>
      </c>
      <c r="I26" s="156">
        <v>0</v>
      </c>
      <c r="J26" s="156">
        <v>0</v>
      </c>
    </row>
    <row r="27" spans="1:63" x14ac:dyDescent="0.2">
      <c r="A27" s="124" t="s">
        <v>168</v>
      </c>
      <c r="B27" s="156">
        <v>129</v>
      </c>
      <c r="C27" s="156">
        <v>91253</v>
      </c>
      <c r="D27" s="156">
        <v>818833991.72000003</v>
      </c>
      <c r="E27" s="156">
        <v>129</v>
      </c>
      <c r="F27" s="156">
        <v>91253</v>
      </c>
      <c r="G27" s="156">
        <v>818833991.72000003</v>
      </c>
      <c r="H27" s="156">
        <v>0</v>
      </c>
      <c r="I27" s="156">
        <v>0</v>
      </c>
      <c r="J27" s="156">
        <v>0</v>
      </c>
    </row>
    <row r="28" spans="1:63" x14ac:dyDescent="0.2">
      <c r="A28" s="124" t="s">
        <v>167</v>
      </c>
      <c r="B28" s="156">
        <v>260</v>
      </c>
      <c r="C28" s="156">
        <v>141353</v>
      </c>
      <c r="D28" s="156">
        <v>1547586760.04</v>
      </c>
      <c r="E28" s="156">
        <v>239</v>
      </c>
      <c r="F28" s="156">
        <v>140237</v>
      </c>
      <c r="G28" s="156">
        <v>1531866018.6199999</v>
      </c>
      <c r="H28" s="156">
        <v>21</v>
      </c>
      <c r="I28" s="156">
        <v>1116</v>
      </c>
      <c r="J28" s="156">
        <v>15720741.42</v>
      </c>
    </row>
    <row r="29" spans="1:63" x14ac:dyDescent="0.2">
      <c r="A29" s="124" t="s">
        <v>163</v>
      </c>
      <c r="B29" s="156">
        <v>0</v>
      </c>
      <c r="C29" s="156">
        <v>0</v>
      </c>
      <c r="D29" s="156">
        <v>480458287.47000003</v>
      </c>
      <c r="E29" s="156">
        <v>0</v>
      </c>
      <c r="F29" s="156">
        <v>0</v>
      </c>
      <c r="G29" s="156">
        <v>480458287.47000003</v>
      </c>
      <c r="H29" s="156">
        <v>0</v>
      </c>
      <c r="I29" s="156">
        <v>0</v>
      </c>
      <c r="J29" s="156">
        <v>0</v>
      </c>
    </row>
    <row r="30" spans="1:63" x14ac:dyDescent="0.2">
      <c r="A30" s="124" t="s">
        <v>217</v>
      </c>
      <c r="B30" s="156">
        <v>0</v>
      </c>
      <c r="C30" s="156">
        <v>0</v>
      </c>
      <c r="D30" s="156">
        <v>0</v>
      </c>
      <c r="E30" s="156">
        <v>0</v>
      </c>
      <c r="F30" s="156">
        <v>0</v>
      </c>
      <c r="G30" s="156">
        <v>0</v>
      </c>
      <c r="H30" s="156">
        <v>0</v>
      </c>
      <c r="I30" s="156">
        <v>0</v>
      </c>
      <c r="J30" s="156">
        <v>0</v>
      </c>
    </row>
    <row r="31" spans="1:63" x14ac:dyDescent="0.2">
      <c r="A31" s="124" t="s">
        <v>161</v>
      </c>
      <c r="B31" s="156">
        <v>11684</v>
      </c>
      <c r="C31" s="156">
        <v>88408</v>
      </c>
      <c r="D31" s="156">
        <v>793975887.29999995</v>
      </c>
      <c r="E31" s="156">
        <v>11664</v>
      </c>
      <c r="F31" s="156">
        <v>87806</v>
      </c>
      <c r="G31" s="156">
        <v>781921387.29999995</v>
      </c>
      <c r="H31" s="156">
        <v>20</v>
      </c>
      <c r="I31" s="156">
        <v>602</v>
      </c>
      <c r="J31" s="156">
        <v>12054500</v>
      </c>
    </row>
    <row r="32" spans="1:63" x14ac:dyDescent="0.2">
      <c r="A32" s="124"/>
      <c r="B32" s="155"/>
      <c r="C32" s="155"/>
      <c r="D32" s="155"/>
      <c r="E32" s="156"/>
      <c r="F32" s="156"/>
      <c r="G32" s="156"/>
      <c r="H32" s="156"/>
      <c r="I32" s="156"/>
      <c r="J32" s="156"/>
    </row>
    <row r="33" spans="1:10" x14ac:dyDescent="0.2">
      <c r="A33" s="154" t="s">
        <v>52</v>
      </c>
      <c r="B33" s="155">
        <v>54515</v>
      </c>
      <c r="C33" s="155">
        <v>974395</v>
      </c>
      <c r="D33" s="155">
        <v>11224075149.299999</v>
      </c>
      <c r="E33" s="155">
        <v>54299</v>
      </c>
      <c r="F33" s="155">
        <v>922838</v>
      </c>
      <c r="G33" s="155">
        <v>10555086486.299999</v>
      </c>
      <c r="H33" s="155">
        <v>216</v>
      </c>
      <c r="I33" s="155">
        <v>51557</v>
      </c>
      <c r="J33" s="155">
        <v>668988663.00000012</v>
      </c>
    </row>
    <row r="34" spans="1:10" ht="13.5" thickBot="1" x14ac:dyDescent="0.25">
      <c r="A34" s="157"/>
      <c r="B34" s="157"/>
      <c r="C34" s="157"/>
      <c r="D34" s="157"/>
      <c r="E34" s="157"/>
      <c r="F34" s="157"/>
      <c r="G34" s="157"/>
      <c r="H34" s="157"/>
      <c r="I34" s="157"/>
      <c r="J34" s="157"/>
    </row>
    <row r="35" spans="1:10" x14ac:dyDescent="0.2">
      <c r="B35" s="158"/>
      <c r="C35" s="158"/>
    </row>
    <row r="36" spans="1:10" x14ac:dyDescent="0.2">
      <c r="A36" s="159" t="s">
        <v>238</v>
      </c>
      <c r="B36" s="160"/>
      <c r="C36" s="160"/>
      <c r="D36" s="160"/>
      <c r="E36" s="160"/>
      <c r="F36" s="160"/>
      <c r="G36" s="160"/>
    </row>
    <row r="37" spans="1:10" x14ac:dyDescent="0.2">
      <c r="A37" s="150" t="s">
        <v>22</v>
      </c>
    </row>
  </sheetData>
  <mergeCells count="8">
    <mergeCell ref="B10:D10"/>
    <mergeCell ref="E10:G10"/>
    <mergeCell ref="H10:J10"/>
    <mergeCell ref="A3:J3"/>
    <mergeCell ref="A4:J4"/>
    <mergeCell ref="A5:J5"/>
    <mergeCell ref="A6:J6"/>
    <mergeCell ref="A7:J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K37"/>
  <sheetViews>
    <sheetView workbookViewId="0">
      <selection activeCell="A12" sqref="A12"/>
    </sheetView>
  </sheetViews>
  <sheetFormatPr defaultColWidth="11.42578125" defaultRowHeight="12.75" x14ac:dyDescent="0.2"/>
  <cols>
    <col min="1" max="1" width="41.85546875" style="122" customWidth="1"/>
    <col min="2" max="2" width="10.5703125" style="122" customWidth="1"/>
    <col min="3" max="3" width="13.7109375" style="122" customWidth="1"/>
    <col min="4" max="4" width="18.42578125" style="122" customWidth="1"/>
    <col min="5" max="5" width="11" style="122" customWidth="1"/>
    <col min="6" max="6" width="13.85546875" style="122" bestFit="1" customWidth="1"/>
    <col min="7" max="7" width="20.140625" style="122" bestFit="1" customWidth="1"/>
    <col min="8" max="8" width="10.5703125" style="122" customWidth="1"/>
    <col min="9" max="9" width="13.85546875" style="122" bestFit="1" customWidth="1"/>
    <col min="10" max="10" width="17" style="122" bestFit="1" customWidth="1"/>
    <col min="11" max="11" width="11.42578125" style="122" hidden="1" customWidth="1"/>
    <col min="12" max="12" width="20.7109375" style="122" hidden="1" customWidth="1"/>
    <col min="13" max="21" width="17.7109375" style="122" hidden="1" customWidth="1"/>
    <col min="22" max="29" width="18.7109375" style="122" hidden="1" customWidth="1"/>
    <col min="30" max="38" width="17.7109375" style="122" hidden="1" customWidth="1"/>
    <col min="39" max="46" width="18.7109375" style="122" hidden="1" customWidth="1"/>
    <col min="47" max="55" width="20" style="122" bestFit="1" customWidth="1"/>
    <col min="56" max="63" width="21.140625" style="122" bestFit="1" customWidth="1"/>
    <col min="64" max="256" width="11.5703125" style="122"/>
    <col min="257" max="257" width="41.85546875" style="122" customWidth="1"/>
    <col min="258" max="258" width="10.5703125" style="122" customWidth="1"/>
    <col min="259" max="259" width="13.7109375" style="122" customWidth="1"/>
    <col min="260" max="260" width="18.42578125" style="122" customWidth="1"/>
    <col min="261" max="261" width="11" style="122" customWidth="1"/>
    <col min="262" max="262" width="13.85546875" style="122" bestFit="1" customWidth="1"/>
    <col min="263" max="263" width="20.140625" style="122" bestFit="1" customWidth="1"/>
    <col min="264" max="264" width="10.5703125" style="122" customWidth="1"/>
    <col min="265" max="265" width="13.85546875" style="122" bestFit="1" customWidth="1"/>
    <col min="266" max="266" width="17" style="122" bestFit="1" customWidth="1"/>
    <col min="267" max="302" width="0" style="122" hidden="1" customWidth="1"/>
    <col min="303" max="311" width="20" style="122" bestFit="1" customWidth="1"/>
    <col min="312" max="319" width="21.140625" style="122" bestFit="1" customWidth="1"/>
    <col min="320" max="512" width="11.5703125" style="122"/>
    <col min="513" max="513" width="41.85546875" style="122" customWidth="1"/>
    <col min="514" max="514" width="10.5703125" style="122" customWidth="1"/>
    <col min="515" max="515" width="13.7109375" style="122" customWidth="1"/>
    <col min="516" max="516" width="18.42578125" style="122" customWidth="1"/>
    <col min="517" max="517" width="11" style="122" customWidth="1"/>
    <col min="518" max="518" width="13.85546875" style="122" bestFit="1" customWidth="1"/>
    <col min="519" max="519" width="20.140625" style="122" bestFit="1" customWidth="1"/>
    <col min="520" max="520" width="10.5703125" style="122" customWidth="1"/>
    <col min="521" max="521" width="13.85546875" style="122" bestFit="1" customWidth="1"/>
    <col min="522" max="522" width="17" style="122" bestFit="1" customWidth="1"/>
    <col min="523" max="558" width="0" style="122" hidden="1" customWidth="1"/>
    <col min="559" max="567" width="20" style="122" bestFit="1" customWidth="1"/>
    <col min="568" max="575" width="21.140625" style="122" bestFit="1" customWidth="1"/>
    <col min="576" max="768" width="11.5703125" style="122"/>
    <col min="769" max="769" width="41.85546875" style="122" customWidth="1"/>
    <col min="770" max="770" width="10.5703125" style="122" customWidth="1"/>
    <col min="771" max="771" width="13.7109375" style="122" customWidth="1"/>
    <col min="772" max="772" width="18.42578125" style="122" customWidth="1"/>
    <col min="773" max="773" width="11" style="122" customWidth="1"/>
    <col min="774" max="774" width="13.85546875" style="122" bestFit="1" customWidth="1"/>
    <col min="775" max="775" width="20.140625" style="122" bestFit="1" customWidth="1"/>
    <col min="776" max="776" width="10.5703125" style="122" customWidth="1"/>
    <col min="777" max="777" width="13.85546875" style="122" bestFit="1" customWidth="1"/>
    <col min="778" max="778" width="17" style="122" bestFit="1" customWidth="1"/>
    <col min="779" max="814" width="0" style="122" hidden="1" customWidth="1"/>
    <col min="815" max="823" width="20" style="122" bestFit="1" customWidth="1"/>
    <col min="824" max="831" width="21.140625" style="122" bestFit="1" customWidth="1"/>
    <col min="832" max="1024" width="11.5703125" style="122"/>
    <col min="1025" max="1025" width="41.85546875" style="122" customWidth="1"/>
    <col min="1026" max="1026" width="10.5703125" style="122" customWidth="1"/>
    <col min="1027" max="1027" width="13.7109375" style="122" customWidth="1"/>
    <col min="1028" max="1028" width="18.42578125" style="122" customWidth="1"/>
    <col min="1029" max="1029" width="11" style="122" customWidth="1"/>
    <col min="1030" max="1030" width="13.85546875" style="122" bestFit="1" customWidth="1"/>
    <col min="1031" max="1031" width="20.140625" style="122" bestFit="1" customWidth="1"/>
    <col min="1032" max="1032" width="10.5703125" style="122" customWidth="1"/>
    <col min="1033" max="1033" width="13.85546875" style="122" bestFit="1" customWidth="1"/>
    <col min="1034" max="1034" width="17" style="122" bestFit="1" customWidth="1"/>
    <col min="1035" max="1070" width="0" style="122" hidden="1" customWidth="1"/>
    <col min="1071" max="1079" width="20" style="122" bestFit="1" customWidth="1"/>
    <col min="1080" max="1087" width="21.140625" style="122" bestFit="1" customWidth="1"/>
    <col min="1088" max="1280" width="11.5703125" style="122"/>
    <col min="1281" max="1281" width="41.85546875" style="122" customWidth="1"/>
    <col min="1282" max="1282" width="10.5703125" style="122" customWidth="1"/>
    <col min="1283" max="1283" width="13.7109375" style="122" customWidth="1"/>
    <col min="1284" max="1284" width="18.42578125" style="122" customWidth="1"/>
    <col min="1285" max="1285" width="11" style="122" customWidth="1"/>
    <col min="1286" max="1286" width="13.85546875" style="122" bestFit="1" customWidth="1"/>
    <col min="1287" max="1287" width="20.140625" style="122" bestFit="1" customWidth="1"/>
    <col min="1288" max="1288" width="10.5703125" style="122" customWidth="1"/>
    <col min="1289" max="1289" width="13.85546875" style="122" bestFit="1" customWidth="1"/>
    <col min="1290" max="1290" width="17" style="122" bestFit="1" customWidth="1"/>
    <col min="1291" max="1326" width="0" style="122" hidden="1" customWidth="1"/>
    <col min="1327" max="1335" width="20" style="122" bestFit="1" customWidth="1"/>
    <col min="1336" max="1343" width="21.140625" style="122" bestFit="1" customWidth="1"/>
    <col min="1344" max="1536" width="11.5703125" style="122"/>
    <col min="1537" max="1537" width="41.85546875" style="122" customWidth="1"/>
    <col min="1538" max="1538" width="10.5703125" style="122" customWidth="1"/>
    <col min="1539" max="1539" width="13.7109375" style="122" customWidth="1"/>
    <col min="1540" max="1540" width="18.42578125" style="122" customWidth="1"/>
    <col min="1541" max="1541" width="11" style="122" customWidth="1"/>
    <col min="1542" max="1542" width="13.85546875" style="122" bestFit="1" customWidth="1"/>
    <col min="1543" max="1543" width="20.140625" style="122" bestFit="1" customWidth="1"/>
    <col min="1544" max="1544" width="10.5703125" style="122" customWidth="1"/>
    <col min="1545" max="1545" width="13.85546875" style="122" bestFit="1" customWidth="1"/>
    <col min="1546" max="1546" width="17" style="122" bestFit="1" customWidth="1"/>
    <col min="1547" max="1582" width="0" style="122" hidden="1" customWidth="1"/>
    <col min="1583" max="1591" width="20" style="122" bestFit="1" customWidth="1"/>
    <col min="1592" max="1599" width="21.140625" style="122" bestFit="1" customWidth="1"/>
    <col min="1600" max="1792" width="11.5703125" style="122"/>
    <col min="1793" max="1793" width="41.85546875" style="122" customWidth="1"/>
    <col min="1794" max="1794" width="10.5703125" style="122" customWidth="1"/>
    <col min="1795" max="1795" width="13.7109375" style="122" customWidth="1"/>
    <col min="1796" max="1796" width="18.42578125" style="122" customWidth="1"/>
    <col min="1797" max="1797" width="11" style="122" customWidth="1"/>
    <col min="1798" max="1798" width="13.85546875" style="122" bestFit="1" customWidth="1"/>
    <col min="1799" max="1799" width="20.140625" style="122" bestFit="1" customWidth="1"/>
    <col min="1800" max="1800" width="10.5703125" style="122" customWidth="1"/>
    <col min="1801" max="1801" width="13.85546875" style="122" bestFit="1" customWidth="1"/>
    <col min="1802" max="1802" width="17" style="122" bestFit="1" customWidth="1"/>
    <col min="1803" max="1838" width="0" style="122" hidden="1" customWidth="1"/>
    <col min="1839" max="1847" width="20" style="122" bestFit="1" customWidth="1"/>
    <col min="1848" max="1855" width="21.140625" style="122" bestFit="1" customWidth="1"/>
    <col min="1856" max="2048" width="11.5703125" style="122"/>
    <col min="2049" max="2049" width="41.85546875" style="122" customWidth="1"/>
    <col min="2050" max="2050" width="10.5703125" style="122" customWidth="1"/>
    <col min="2051" max="2051" width="13.7109375" style="122" customWidth="1"/>
    <col min="2052" max="2052" width="18.42578125" style="122" customWidth="1"/>
    <col min="2053" max="2053" width="11" style="122" customWidth="1"/>
    <col min="2054" max="2054" width="13.85546875" style="122" bestFit="1" customWidth="1"/>
    <col min="2055" max="2055" width="20.140625" style="122" bestFit="1" customWidth="1"/>
    <col min="2056" max="2056" width="10.5703125" style="122" customWidth="1"/>
    <col min="2057" max="2057" width="13.85546875" style="122" bestFit="1" customWidth="1"/>
    <col min="2058" max="2058" width="17" style="122" bestFit="1" customWidth="1"/>
    <col min="2059" max="2094" width="0" style="122" hidden="1" customWidth="1"/>
    <col min="2095" max="2103" width="20" style="122" bestFit="1" customWidth="1"/>
    <col min="2104" max="2111" width="21.140625" style="122" bestFit="1" customWidth="1"/>
    <col min="2112" max="2304" width="11.5703125" style="122"/>
    <col min="2305" max="2305" width="41.85546875" style="122" customWidth="1"/>
    <col min="2306" max="2306" width="10.5703125" style="122" customWidth="1"/>
    <col min="2307" max="2307" width="13.7109375" style="122" customWidth="1"/>
    <col min="2308" max="2308" width="18.42578125" style="122" customWidth="1"/>
    <col min="2309" max="2309" width="11" style="122" customWidth="1"/>
    <col min="2310" max="2310" width="13.85546875" style="122" bestFit="1" customWidth="1"/>
    <col min="2311" max="2311" width="20.140625" style="122" bestFit="1" customWidth="1"/>
    <col min="2312" max="2312" width="10.5703125" style="122" customWidth="1"/>
    <col min="2313" max="2313" width="13.85546875" style="122" bestFit="1" customWidth="1"/>
    <col min="2314" max="2314" width="17" style="122" bestFit="1" customWidth="1"/>
    <col min="2315" max="2350" width="0" style="122" hidden="1" customWidth="1"/>
    <col min="2351" max="2359" width="20" style="122" bestFit="1" customWidth="1"/>
    <col min="2360" max="2367" width="21.140625" style="122" bestFit="1" customWidth="1"/>
    <col min="2368" max="2560" width="11.5703125" style="122"/>
    <col min="2561" max="2561" width="41.85546875" style="122" customWidth="1"/>
    <col min="2562" max="2562" width="10.5703125" style="122" customWidth="1"/>
    <col min="2563" max="2563" width="13.7109375" style="122" customWidth="1"/>
    <col min="2564" max="2564" width="18.42578125" style="122" customWidth="1"/>
    <col min="2565" max="2565" width="11" style="122" customWidth="1"/>
    <col min="2566" max="2566" width="13.85546875" style="122" bestFit="1" customWidth="1"/>
    <col min="2567" max="2567" width="20.140625" style="122" bestFit="1" customWidth="1"/>
    <col min="2568" max="2568" width="10.5703125" style="122" customWidth="1"/>
    <col min="2569" max="2569" width="13.85546875" style="122" bestFit="1" customWidth="1"/>
    <col min="2570" max="2570" width="17" style="122" bestFit="1" customWidth="1"/>
    <col min="2571" max="2606" width="0" style="122" hidden="1" customWidth="1"/>
    <col min="2607" max="2615" width="20" style="122" bestFit="1" customWidth="1"/>
    <col min="2616" max="2623" width="21.140625" style="122" bestFit="1" customWidth="1"/>
    <col min="2624" max="2816" width="11.5703125" style="122"/>
    <col min="2817" max="2817" width="41.85546875" style="122" customWidth="1"/>
    <col min="2818" max="2818" width="10.5703125" style="122" customWidth="1"/>
    <col min="2819" max="2819" width="13.7109375" style="122" customWidth="1"/>
    <col min="2820" max="2820" width="18.42578125" style="122" customWidth="1"/>
    <col min="2821" max="2821" width="11" style="122" customWidth="1"/>
    <col min="2822" max="2822" width="13.85546875" style="122" bestFit="1" customWidth="1"/>
    <col min="2823" max="2823" width="20.140625" style="122" bestFit="1" customWidth="1"/>
    <col min="2824" max="2824" width="10.5703125" style="122" customWidth="1"/>
    <col min="2825" max="2825" width="13.85546875" style="122" bestFit="1" customWidth="1"/>
    <col min="2826" max="2826" width="17" style="122" bestFit="1" customWidth="1"/>
    <col min="2827" max="2862" width="0" style="122" hidden="1" customWidth="1"/>
    <col min="2863" max="2871" width="20" style="122" bestFit="1" customWidth="1"/>
    <col min="2872" max="2879" width="21.140625" style="122" bestFit="1" customWidth="1"/>
    <col min="2880" max="3072" width="11.5703125" style="122"/>
    <col min="3073" max="3073" width="41.85546875" style="122" customWidth="1"/>
    <col min="3074" max="3074" width="10.5703125" style="122" customWidth="1"/>
    <col min="3075" max="3075" width="13.7109375" style="122" customWidth="1"/>
    <col min="3076" max="3076" width="18.42578125" style="122" customWidth="1"/>
    <col min="3077" max="3077" width="11" style="122" customWidth="1"/>
    <col min="3078" max="3078" width="13.85546875" style="122" bestFit="1" customWidth="1"/>
    <col min="3079" max="3079" width="20.140625" style="122" bestFit="1" customWidth="1"/>
    <col min="3080" max="3080" width="10.5703125" style="122" customWidth="1"/>
    <col min="3081" max="3081" width="13.85546875" style="122" bestFit="1" customWidth="1"/>
    <col min="3082" max="3082" width="17" style="122" bestFit="1" customWidth="1"/>
    <col min="3083" max="3118" width="0" style="122" hidden="1" customWidth="1"/>
    <col min="3119" max="3127" width="20" style="122" bestFit="1" customWidth="1"/>
    <col min="3128" max="3135" width="21.140625" style="122" bestFit="1" customWidth="1"/>
    <col min="3136" max="3328" width="11.5703125" style="122"/>
    <col min="3329" max="3329" width="41.85546875" style="122" customWidth="1"/>
    <col min="3330" max="3330" width="10.5703125" style="122" customWidth="1"/>
    <col min="3331" max="3331" width="13.7109375" style="122" customWidth="1"/>
    <col min="3332" max="3332" width="18.42578125" style="122" customWidth="1"/>
    <col min="3333" max="3333" width="11" style="122" customWidth="1"/>
    <col min="3334" max="3334" width="13.85546875" style="122" bestFit="1" customWidth="1"/>
    <col min="3335" max="3335" width="20.140625" style="122" bestFit="1" customWidth="1"/>
    <col min="3336" max="3336" width="10.5703125" style="122" customWidth="1"/>
    <col min="3337" max="3337" width="13.85546875" style="122" bestFit="1" customWidth="1"/>
    <col min="3338" max="3338" width="17" style="122" bestFit="1" customWidth="1"/>
    <col min="3339" max="3374" width="0" style="122" hidden="1" customWidth="1"/>
    <col min="3375" max="3383" width="20" style="122" bestFit="1" customWidth="1"/>
    <col min="3384" max="3391" width="21.140625" style="122" bestFit="1" customWidth="1"/>
    <col min="3392" max="3584" width="11.5703125" style="122"/>
    <col min="3585" max="3585" width="41.85546875" style="122" customWidth="1"/>
    <col min="3586" max="3586" width="10.5703125" style="122" customWidth="1"/>
    <col min="3587" max="3587" width="13.7109375" style="122" customWidth="1"/>
    <col min="3588" max="3588" width="18.42578125" style="122" customWidth="1"/>
    <col min="3589" max="3589" width="11" style="122" customWidth="1"/>
    <col min="3590" max="3590" width="13.85546875" style="122" bestFit="1" customWidth="1"/>
    <col min="3591" max="3591" width="20.140625" style="122" bestFit="1" customWidth="1"/>
    <col min="3592" max="3592" width="10.5703125" style="122" customWidth="1"/>
    <col min="3593" max="3593" width="13.85546875" style="122" bestFit="1" customWidth="1"/>
    <col min="3594" max="3594" width="17" style="122" bestFit="1" customWidth="1"/>
    <col min="3595" max="3630" width="0" style="122" hidden="1" customWidth="1"/>
    <col min="3631" max="3639" width="20" style="122" bestFit="1" customWidth="1"/>
    <col min="3640" max="3647" width="21.140625" style="122" bestFit="1" customWidth="1"/>
    <col min="3648" max="3840" width="11.5703125" style="122"/>
    <col min="3841" max="3841" width="41.85546875" style="122" customWidth="1"/>
    <col min="3842" max="3842" width="10.5703125" style="122" customWidth="1"/>
    <col min="3843" max="3843" width="13.7109375" style="122" customWidth="1"/>
    <col min="3844" max="3844" width="18.42578125" style="122" customWidth="1"/>
    <col min="3845" max="3845" width="11" style="122" customWidth="1"/>
    <col min="3846" max="3846" width="13.85546875" style="122" bestFit="1" customWidth="1"/>
    <col min="3847" max="3847" width="20.140625" style="122" bestFit="1" customWidth="1"/>
    <col min="3848" max="3848" width="10.5703125" style="122" customWidth="1"/>
    <col min="3849" max="3849" width="13.85546875" style="122" bestFit="1" customWidth="1"/>
    <col min="3850" max="3850" width="17" style="122" bestFit="1" customWidth="1"/>
    <col min="3851" max="3886" width="0" style="122" hidden="1" customWidth="1"/>
    <col min="3887" max="3895" width="20" style="122" bestFit="1" customWidth="1"/>
    <col min="3896" max="3903" width="21.140625" style="122" bestFit="1" customWidth="1"/>
    <col min="3904" max="4096" width="11.5703125" style="122"/>
    <col min="4097" max="4097" width="41.85546875" style="122" customWidth="1"/>
    <col min="4098" max="4098" width="10.5703125" style="122" customWidth="1"/>
    <col min="4099" max="4099" width="13.7109375" style="122" customWidth="1"/>
    <col min="4100" max="4100" width="18.42578125" style="122" customWidth="1"/>
    <col min="4101" max="4101" width="11" style="122" customWidth="1"/>
    <col min="4102" max="4102" width="13.85546875" style="122" bestFit="1" customWidth="1"/>
    <col min="4103" max="4103" width="20.140625" style="122" bestFit="1" customWidth="1"/>
    <col min="4104" max="4104" width="10.5703125" style="122" customWidth="1"/>
    <col min="4105" max="4105" width="13.85546875" style="122" bestFit="1" customWidth="1"/>
    <col min="4106" max="4106" width="17" style="122" bestFit="1" customWidth="1"/>
    <col min="4107" max="4142" width="0" style="122" hidden="1" customWidth="1"/>
    <col min="4143" max="4151" width="20" style="122" bestFit="1" customWidth="1"/>
    <col min="4152" max="4159" width="21.140625" style="122" bestFit="1" customWidth="1"/>
    <col min="4160" max="4352" width="11.5703125" style="122"/>
    <col min="4353" max="4353" width="41.85546875" style="122" customWidth="1"/>
    <col min="4354" max="4354" width="10.5703125" style="122" customWidth="1"/>
    <col min="4355" max="4355" width="13.7109375" style="122" customWidth="1"/>
    <col min="4356" max="4356" width="18.42578125" style="122" customWidth="1"/>
    <col min="4357" max="4357" width="11" style="122" customWidth="1"/>
    <col min="4358" max="4358" width="13.85546875" style="122" bestFit="1" customWidth="1"/>
    <col min="4359" max="4359" width="20.140625" style="122" bestFit="1" customWidth="1"/>
    <col min="4360" max="4360" width="10.5703125" style="122" customWidth="1"/>
    <col min="4361" max="4361" width="13.85546875" style="122" bestFit="1" customWidth="1"/>
    <col min="4362" max="4362" width="17" style="122" bestFit="1" customWidth="1"/>
    <col min="4363" max="4398" width="0" style="122" hidden="1" customWidth="1"/>
    <col min="4399" max="4407" width="20" style="122" bestFit="1" customWidth="1"/>
    <col min="4408" max="4415" width="21.140625" style="122" bestFit="1" customWidth="1"/>
    <col min="4416" max="4608" width="11.5703125" style="122"/>
    <col min="4609" max="4609" width="41.85546875" style="122" customWidth="1"/>
    <col min="4610" max="4610" width="10.5703125" style="122" customWidth="1"/>
    <col min="4611" max="4611" width="13.7109375" style="122" customWidth="1"/>
    <col min="4612" max="4612" width="18.42578125" style="122" customWidth="1"/>
    <col min="4613" max="4613" width="11" style="122" customWidth="1"/>
    <col min="4614" max="4614" width="13.85546875" style="122" bestFit="1" customWidth="1"/>
    <col min="4615" max="4615" width="20.140625" style="122" bestFit="1" customWidth="1"/>
    <col min="4616" max="4616" width="10.5703125" style="122" customWidth="1"/>
    <col min="4617" max="4617" width="13.85546875" style="122" bestFit="1" customWidth="1"/>
    <col min="4618" max="4618" width="17" style="122" bestFit="1" customWidth="1"/>
    <col min="4619" max="4654" width="0" style="122" hidden="1" customWidth="1"/>
    <col min="4655" max="4663" width="20" style="122" bestFit="1" customWidth="1"/>
    <col min="4664" max="4671" width="21.140625" style="122" bestFit="1" customWidth="1"/>
    <col min="4672" max="4864" width="11.5703125" style="122"/>
    <col min="4865" max="4865" width="41.85546875" style="122" customWidth="1"/>
    <col min="4866" max="4866" width="10.5703125" style="122" customWidth="1"/>
    <col min="4867" max="4867" width="13.7109375" style="122" customWidth="1"/>
    <col min="4868" max="4868" width="18.42578125" style="122" customWidth="1"/>
    <col min="4869" max="4869" width="11" style="122" customWidth="1"/>
    <col min="4870" max="4870" width="13.85546875" style="122" bestFit="1" customWidth="1"/>
    <col min="4871" max="4871" width="20.140625" style="122" bestFit="1" customWidth="1"/>
    <col min="4872" max="4872" width="10.5703125" style="122" customWidth="1"/>
    <col min="4873" max="4873" width="13.85546875" style="122" bestFit="1" customWidth="1"/>
    <col min="4874" max="4874" width="17" style="122" bestFit="1" customWidth="1"/>
    <col min="4875" max="4910" width="0" style="122" hidden="1" customWidth="1"/>
    <col min="4911" max="4919" width="20" style="122" bestFit="1" customWidth="1"/>
    <col min="4920" max="4927" width="21.140625" style="122" bestFit="1" customWidth="1"/>
    <col min="4928" max="5120" width="11.5703125" style="122"/>
    <col min="5121" max="5121" width="41.85546875" style="122" customWidth="1"/>
    <col min="5122" max="5122" width="10.5703125" style="122" customWidth="1"/>
    <col min="5123" max="5123" width="13.7109375" style="122" customWidth="1"/>
    <col min="5124" max="5124" width="18.42578125" style="122" customWidth="1"/>
    <col min="5125" max="5125" width="11" style="122" customWidth="1"/>
    <col min="5126" max="5126" width="13.85546875" style="122" bestFit="1" customWidth="1"/>
    <col min="5127" max="5127" width="20.140625" style="122" bestFit="1" customWidth="1"/>
    <col min="5128" max="5128" width="10.5703125" style="122" customWidth="1"/>
    <col min="5129" max="5129" width="13.85546875" style="122" bestFit="1" customWidth="1"/>
    <col min="5130" max="5130" width="17" style="122" bestFit="1" customWidth="1"/>
    <col min="5131" max="5166" width="0" style="122" hidden="1" customWidth="1"/>
    <col min="5167" max="5175" width="20" style="122" bestFit="1" customWidth="1"/>
    <col min="5176" max="5183" width="21.140625" style="122" bestFit="1" customWidth="1"/>
    <col min="5184" max="5376" width="11.5703125" style="122"/>
    <col min="5377" max="5377" width="41.85546875" style="122" customWidth="1"/>
    <col min="5378" max="5378" width="10.5703125" style="122" customWidth="1"/>
    <col min="5379" max="5379" width="13.7109375" style="122" customWidth="1"/>
    <col min="5380" max="5380" width="18.42578125" style="122" customWidth="1"/>
    <col min="5381" max="5381" width="11" style="122" customWidth="1"/>
    <col min="5382" max="5382" width="13.85546875" style="122" bestFit="1" customWidth="1"/>
    <col min="5383" max="5383" width="20.140625" style="122" bestFit="1" customWidth="1"/>
    <col min="5384" max="5384" width="10.5703125" style="122" customWidth="1"/>
    <col min="5385" max="5385" width="13.85546875" style="122" bestFit="1" customWidth="1"/>
    <col min="5386" max="5386" width="17" style="122" bestFit="1" customWidth="1"/>
    <col min="5387" max="5422" width="0" style="122" hidden="1" customWidth="1"/>
    <col min="5423" max="5431" width="20" style="122" bestFit="1" customWidth="1"/>
    <col min="5432" max="5439" width="21.140625" style="122" bestFit="1" customWidth="1"/>
    <col min="5440" max="5632" width="11.5703125" style="122"/>
    <col min="5633" max="5633" width="41.85546875" style="122" customWidth="1"/>
    <col min="5634" max="5634" width="10.5703125" style="122" customWidth="1"/>
    <col min="5635" max="5635" width="13.7109375" style="122" customWidth="1"/>
    <col min="5636" max="5636" width="18.42578125" style="122" customWidth="1"/>
    <col min="5637" max="5637" width="11" style="122" customWidth="1"/>
    <col min="5638" max="5638" width="13.85546875" style="122" bestFit="1" customWidth="1"/>
    <col min="5639" max="5639" width="20.140625" style="122" bestFit="1" customWidth="1"/>
    <col min="5640" max="5640" width="10.5703125" style="122" customWidth="1"/>
    <col min="5641" max="5641" width="13.85546875" style="122" bestFit="1" customWidth="1"/>
    <col min="5642" max="5642" width="17" style="122" bestFit="1" customWidth="1"/>
    <col min="5643" max="5678" width="0" style="122" hidden="1" customWidth="1"/>
    <col min="5679" max="5687" width="20" style="122" bestFit="1" customWidth="1"/>
    <col min="5688" max="5695" width="21.140625" style="122" bestFit="1" customWidth="1"/>
    <col min="5696" max="5888" width="11.5703125" style="122"/>
    <col min="5889" max="5889" width="41.85546875" style="122" customWidth="1"/>
    <col min="5890" max="5890" width="10.5703125" style="122" customWidth="1"/>
    <col min="5891" max="5891" width="13.7109375" style="122" customWidth="1"/>
    <col min="5892" max="5892" width="18.42578125" style="122" customWidth="1"/>
    <col min="5893" max="5893" width="11" style="122" customWidth="1"/>
    <col min="5894" max="5894" width="13.85546875" style="122" bestFit="1" customWidth="1"/>
    <col min="5895" max="5895" width="20.140625" style="122" bestFit="1" customWidth="1"/>
    <col min="5896" max="5896" width="10.5703125" style="122" customWidth="1"/>
    <col min="5897" max="5897" width="13.85546875" style="122" bestFit="1" customWidth="1"/>
    <col min="5898" max="5898" width="17" style="122" bestFit="1" customWidth="1"/>
    <col min="5899" max="5934" width="0" style="122" hidden="1" customWidth="1"/>
    <col min="5935" max="5943" width="20" style="122" bestFit="1" customWidth="1"/>
    <col min="5944" max="5951" width="21.140625" style="122" bestFit="1" customWidth="1"/>
    <col min="5952" max="6144" width="11.5703125" style="122"/>
    <col min="6145" max="6145" width="41.85546875" style="122" customWidth="1"/>
    <col min="6146" max="6146" width="10.5703125" style="122" customWidth="1"/>
    <col min="6147" max="6147" width="13.7109375" style="122" customWidth="1"/>
    <col min="6148" max="6148" width="18.42578125" style="122" customWidth="1"/>
    <col min="6149" max="6149" width="11" style="122" customWidth="1"/>
    <col min="6150" max="6150" width="13.85546875" style="122" bestFit="1" customWidth="1"/>
    <col min="6151" max="6151" width="20.140625" style="122" bestFit="1" customWidth="1"/>
    <col min="6152" max="6152" width="10.5703125" style="122" customWidth="1"/>
    <col min="6153" max="6153" width="13.85546875" style="122" bestFit="1" customWidth="1"/>
    <col min="6154" max="6154" width="17" style="122" bestFit="1" customWidth="1"/>
    <col min="6155" max="6190" width="0" style="122" hidden="1" customWidth="1"/>
    <col min="6191" max="6199" width="20" style="122" bestFit="1" customWidth="1"/>
    <col min="6200" max="6207" width="21.140625" style="122" bestFit="1" customWidth="1"/>
    <col min="6208" max="6400" width="11.5703125" style="122"/>
    <col min="6401" max="6401" width="41.85546875" style="122" customWidth="1"/>
    <col min="6402" max="6402" width="10.5703125" style="122" customWidth="1"/>
    <col min="6403" max="6403" width="13.7109375" style="122" customWidth="1"/>
    <col min="6404" max="6404" width="18.42578125" style="122" customWidth="1"/>
    <col min="6405" max="6405" width="11" style="122" customWidth="1"/>
    <col min="6406" max="6406" width="13.85546875" style="122" bestFit="1" customWidth="1"/>
    <col min="6407" max="6407" width="20.140625" style="122" bestFit="1" customWidth="1"/>
    <col min="6408" max="6408" width="10.5703125" style="122" customWidth="1"/>
    <col min="6409" max="6409" width="13.85546875" style="122" bestFit="1" customWidth="1"/>
    <col min="6410" max="6410" width="17" style="122" bestFit="1" customWidth="1"/>
    <col min="6411" max="6446" width="0" style="122" hidden="1" customWidth="1"/>
    <col min="6447" max="6455" width="20" style="122" bestFit="1" customWidth="1"/>
    <col min="6456" max="6463" width="21.140625" style="122" bestFit="1" customWidth="1"/>
    <col min="6464" max="6656" width="11.5703125" style="122"/>
    <col min="6657" max="6657" width="41.85546875" style="122" customWidth="1"/>
    <col min="6658" max="6658" width="10.5703125" style="122" customWidth="1"/>
    <col min="6659" max="6659" width="13.7109375" style="122" customWidth="1"/>
    <col min="6660" max="6660" width="18.42578125" style="122" customWidth="1"/>
    <col min="6661" max="6661" width="11" style="122" customWidth="1"/>
    <col min="6662" max="6662" width="13.85546875" style="122" bestFit="1" customWidth="1"/>
    <col min="6663" max="6663" width="20.140625" style="122" bestFit="1" customWidth="1"/>
    <col min="6664" max="6664" width="10.5703125" style="122" customWidth="1"/>
    <col min="6665" max="6665" width="13.85546875" style="122" bestFit="1" customWidth="1"/>
    <col min="6666" max="6666" width="17" style="122" bestFit="1" customWidth="1"/>
    <col min="6667" max="6702" width="0" style="122" hidden="1" customWidth="1"/>
    <col min="6703" max="6711" width="20" style="122" bestFit="1" customWidth="1"/>
    <col min="6712" max="6719" width="21.140625" style="122" bestFit="1" customWidth="1"/>
    <col min="6720" max="6912" width="11.5703125" style="122"/>
    <col min="6913" max="6913" width="41.85546875" style="122" customWidth="1"/>
    <col min="6914" max="6914" width="10.5703125" style="122" customWidth="1"/>
    <col min="6915" max="6915" width="13.7109375" style="122" customWidth="1"/>
    <col min="6916" max="6916" width="18.42578125" style="122" customWidth="1"/>
    <col min="6917" max="6917" width="11" style="122" customWidth="1"/>
    <col min="6918" max="6918" width="13.85546875" style="122" bestFit="1" customWidth="1"/>
    <col min="6919" max="6919" width="20.140625" style="122" bestFit="1" customWidth="1"/>
    <col min="6920" max="6920" width="10.5703125" style="122" customWidth="1"/>
    <col min="6921" max="6921" width="13.85546875" style="122" bestFit="1" customWidth="1"/>
    <col min="6922" max="6922" width="17" style="122" bestFit="1" customWidth="1"/>
    <col min="6923" max="6958" width="0" style="122" hidden="1" customWidth="1"/>
    <col min="6959" max="6967" width="20" style="122" bestFit="1" customWidth="1"/>
    <col min="6968" max="6975" width="21.140625" style="122" bestFit="1" customWidth="1"/>
    <col min="6976" max="7168" width="11.5703125" style="122"/>
    <col min="7169" max="7169" width="41.85546875" style="122" customWidth="1"/>
    <col min="7170" max="7170" width="10.5703125" style="122" customWidth="1"/>
    <col min="7171" max="7171" width="13.7109375" style="122" customWidth="1"/>
    <col min="7172" max="7172" width="18.42578125" style="122" customWidth="1"/>
    <col min="7173" max="7173" width="11" style="122" customWidth="1"/>
    <col min="7174" max="7174" width="13.85546875" style="122" bestFit="1" customWidth="1"/>
    <col min="7175" max="7175" width="20.140625" style="122" bestFit="1" customWidth="1"/>
    <col min="7176" max="7176" width="10.5703125" style="122" customWidth="1"/>
    <col min="7177" max="7177" width="13.85546875" style="122" bestFit="1" customWidth="1"/>
    <col min="7178" max="7178" width="17" style="122" bestFit="1" customWidth="1"/>
    <col min="7179" max="7214" width="0" style="122" hidden="1" customWidth="1"/>
    <col min="7215" max="7223" width="20" style="122" bestFit="1" customWidth="1"/>
    <col min="7224" max="7231" width="21.140625" style="122" bestFit="1" customWidth="1"/>
    <col min="7232" max="7424" width="11.5703125" style="122"/>
    <col min="7425" max="7425" width="41.85546875" style="122" customWidth="1"/>
    <col min="7426" max="7426" width="10.5703125" style="122" customWidth="1"/>
    <col min="7427" max="7427" width="13.7109375" style="122" customWidth="1"/>
    <col min="7428" max="7428" width="18.42578125" style="122" customWidth="1"/>
    <col min="7429" max="7429" width="11" style="122" customWidth="1"/>
    <col min="7430" max="7430" width="13.85546875" style="122" bestFit="1" customWidth="1"/>
    <col min="7431" max="7431" width="20.140625" style="122" bestFit="1" customWidth="1"/>
    <col min="7432" max="7432" width="10.5703125" style="122" customWidth="1"/>
    <col min="7433" max="7433" width="13.85546875" style="122" bestFit="1" customWidth="1"/>
    <col min="7434" max="7434" width="17" style="122" bestFit="1" customWidth="1"/>
    <col min="7435" max="7470" width="0" style="122" hidden="1" customWidth="1"/>
    <col min="7471" max="7479" width="20" style="122" bestFit="1" customWidth="1"/>
    <col min="7480" max="7487" width="21.140625" style="122" bestFit="1" customWidth="1"/>
    <col min="7488" max="7680" width="11.5703125" style="122"/>
    <col min="7681" max="7681" width="41.85546875" style="122" customWidth="1"/>
    <col min="7682" max="7682" width="10.5703125" style="122" customWidth="1"/>
    <col min="7683" max="7683" width="13.7109375" style="122" customWidth="1"/>
    <col min="7684" max="7684" width="18.42578125" style="122" customWidth="1"/>
    <col min="7685" max="7685" width="11" style="122" customWidth="1"/>
    <col min="7686" max="7686" width="13.85546875" style="122" bestFit="1" customWidth="1"/>
    <col min="7687" max="7687" width="20.140625" style="122" bestFit="1" customWidth="1"/>
    <col min="7688" max="7688" width="10.5703125" style="122" customWidth="1"/>
    <col min="7689" max="7689" width="13.85546875" style="122" bestFit="1" customWidth="1"/>
    <col min="7690" max="7690" width="17" style="122" bestFit="1" customWidth="1"/>
    <col min="7691" max="7726" width="0" style="122" hidden="1" customWidth="1"/>
    <col min="7727" max="7735" width="20" style="122" bestFit="1" customWidth="1"/>
    <col min="7736" max="7743" width="21.140625" style="122" bestFit="1" customWidth="1"/>
    <col min="7744" max="7936" width="11.5703125" style="122"/>
    <col min="7937" max="7937" width="41.85546875" style="122" customWidth="1"/>
    <col min="7938" max="7938" width="10.5703125" style="122" customWidth="1"/>
    <col min="7939" max="7939" width="13.7109375" style="122" customWidth="1"/>
    <col min="7940" max="7940" width="18.42578125" style="122" customWidth="1"/>
    <col min="7941" max="7941" width="11" style="122" customWidth="1"/>
    <col min="7942" max="7942" width="13.85546875" style="122" bestFit="1" customWidth="1"/>
    <col min="7943" max="7943" width="20.140625" style="122" bestFit="1" customWidth="1"/>
    <col min="7944" max="7944" width="10.5703125" style="122" customWidth="1"/>
    <col min="7945" max="7945" width="13.85546875" style="122" bestFit="1" customWidth="1"/>
    <col min="7946" max="7946" width="17" style="122" bestFit="1" customWidth="1"/>
    <col min="7947" max="7982" width="0" style="122" hidden="1" customWidth="1"/>
    <col min="7983" max="7991" width="20" style="122" bestFit="1" customWidth="1"/>
    <col min="7992" max="7999" width="21.140625" style="122" bestFit="1" customWidth="1"/>
    <col min="8000" max="8192" width="11.5703125" style="122"/>
    <col min="8193" max="8193" width="41.85546875" style="122" customWidth="1"/>
    <col min="8194" max="8194" width="10.5703125" style="122" customWidth="1"/>
    <col min="8195" max="8195" width="13.7109375" style="122" customWidth="1"/>
    <col min="8196" max="8196" width="18.42578125" style="122" customWidth="1"/>
    <col min="8197" max="8197" width="11" style="122" customWidth="1"/>
    <col min="8198" max="8198" width="13.85546875" style="122" bestFit="1" customWidth="1"/>
    <col min="8199" max="8199" width="20.140625" style="122" bestFit="1" customWidth="1"/>
    <col min="8200" max="8200" width="10.5703125" style="122" customWidth="1"/>
    <col min="8201" max="8201" width="13.85546875" style="122" bestFit="1" customWidth="1"/>
    <col min="8202" max="8202" width="17" style="122" bestFit="1" customWidth="1"/>
    <col min="8203" max="8238" width="0" style="122" hidden="1" customWidth="1"/>
    <col min="8239" max="8247" width="20" style="122" bestFit="1" customWidth="1"/>
    <col min="8248" max="8255" width="21.140625" style="122" bestFit="1" customWidth="1"/>
    <col min="8256" max="8448" width="11.5703125" style="122"/>
    <col min="8449" max="8449" width="41.85546875" style="122" customWidth="1"/>
    <col min="8450" max="8450" width="10.5703125" style="122" customWidth="1"/>
    <col min="8451" max="8451" width="13.7109375" style="122" customWidth="1"/>
    <col min="8452" max="8452" width="18.42578125" style="122" customWidth="1"/>
    <col min="8453" max="8453" width="11" style="122" customWidth="1"/>
    <col min="8454" max="8454" width="13.85546875" style="122" bestFit="1" customWidth="1"/>
    <col min="8455" max="8455" width="20.140625" style="122" bestFit="1" customWidth="1"/>
    <col min="8456" max="8456" width="10.5703125" style="122" customWidth="1"/>
    <col min="8457" max="8457" width="13.85546875" style="122" bestFit="1" customWidth="1"/>
    <col min="8458" max="8458" width="17" style="122" bestFit="1" customWidth="1"/>
    <col min="8459" max="8494" width="0" style="122" hidden="1" customWidth="1"/>
    <col min="8495" max="8503" width="20" style="122" bestFit="1" customWidth="1"/>
    <col min="8504" max="8511" width="21.140625" style="122" bestFit="1" customWidth="1"/>
    <col min="8512" max="8704" width="11.5703125" style="122"/>
    <col min="8705" max="8705" width="41.85546875" style="122" customWidth="1"/>
    <col min="8706" max="8706" width="10.5703125" style="122" customWidth="1"/>
    <col min="8707" max="8707" width="13.7109375" style="122" customWidth="1"/>
    <col min="8708" max="8708" width="18.42578125" style="122" customWidth="1"/>
    <col min="8709" max="8709" width="11" style="122" customWidth="1"/>
    <col min="8710" max="8710" width="13.85546875" style="122" bestFit="1" customWidth="1"/>
    <col min="8711" max="8711" width="20.140625" style="122" bestFit="1" customWidth="1"/>
    <col min="8712" max="8712" width="10.5703125" style="122" customWidth="1"/>
    <col min="8713" max="8713" width="13.85546875" style="122" bestFit="1" customWidth="1"/>
    <col min="8714" max="8714" width="17" style="122" bestFit="1" customWidth="1"/>
    <col min="8715" max="8750" width="0" style="122" hidden="1" customWidth="1"/>
    <col min="8751" max="8759" width="20" style="122" bestFit="1" customWidth="1"/>
    <col min="8760" max="8767" width="21.140625" style="122" bestFit="1" customWidth="1"/>
    <col min="8768" max="8960" width="11.5703125" style="122"/>
    <col min="8961" max="8961" width="41.85546875" style="122" customWidth="1"/>
    <col min="8962" max="8962" width="10.5703125" style="122" customWidth="1"/>
    <col min="8963" max="8963" width="13.7109375" style="122" customWidth="1"/>
    <col min="8964" max="8964" width="18.42578125" style="122" customWidth="1"/>
    <col min="8965" max="8965" width="11" style="122" customWidth="1"/>
    <col min="8966" max="8966" width="13.85546875" style="122" bestFit="1" customWidth="1"/>
    <col min="8967" max="8967" width="20.140625" style="122" bestFit="1" customWidth="1"/>
    <col min="8968" max="8968" width="10.5703125" style="122" customWidth="1"/>
    <col min="8969" max="8969" width="13.85546875" style="122" bestFit="1" customWidth="1"/>
    <col min="8970" max="8970" width="17" style="122" bestFit="1" customWidth="1"/>
    <col min="8971" max="9006" width="0" style="122" hidden="1" customWidth="1"/>
    <col min="9007" max="9015" width="20" style="122" bestFit="1" customWidth="1"/>
    <col min="9016" max="9023" width="21.140625" style="122" bestFit="1" customWidth="1"/>
    <col min="9024" max="9216" width="11.5703125" style="122"/>
    <col min="9217" max="9217" width="41.85546875" style="122" customWidth="1"/>
    <col min="9218" max="9218" width="10.5703125" style="122" customWidth="1"/>
    <col min="9219" max="9219" width="13.7109375" style="122" customWidth="1"/>
    <col min="9220" max="9220" width="18.42578125" style="122" customWidth="1"/>
    <col min="9221" max="9221" width="11" style="122" customWidth="1"/>
    <col min="9222" max="9222" width="13.85546875" style="122" bestFit="1" customWidth="1"/>
    <col min="9223" max="9223" width="20.140625" style="122" bestFit="1" customWidth="1"/>
    <col min="9224" max="9224" width="10.5703125" style="122" customWidth="1"/>
    <col min="9225" max="9225" width="13.85546875" style="122" bestFit="1" customWidth="1"/>
    <col min="9226" max="9226" width="17" style="122" bestFit="1" customWidth="1"/>
    <col min="9227" max="9262" width="0" style="122" hidden="1" customWidth="1"/>
    <col min="9263" max="9271" width="20" style="122" bestFit="1" customWidth="1"/>
    <col min="9272" max="9279" width="21.140625" style="122" bestFit="1" customWidth="1"/>
    <col min="9280" max="9472" width="11.5703125" style="122"/>
    <col min="9473" max="9473" width="41.85546875" style="122" customWidth="1"/>
    <col min="9474" max="9474" width="10.5703125" style="122" customWidth="1"/>
    <col min="9475" max="9475" width="13.7109375" style="122" customWidth="1"/>
    <col min="9476" max="9476" width="18.42578125" style="122" customWidth="1"/>
    <col min="9477" max="9477" width="11" style="122" customWidth="1"/>
    <col min="9478" max="9478" width="13.85546875" style="122" bestFit="1" customWidth="1"/>
    <col min="9479" max="9479" width="20.140625" style="122" bestFit="1" customWidth="1"/>
    <col min="9480" max="9480" width="10.5703125" style="122" customWidth="1"/>
    <col min="9481" max="9481" width="13.85546875" style="122" bestFit="1" customWidth="1"/>
    <col min="9482" max="9482" width="17" style="122" bestFit="1" customWidth="1"/>
    <col min="9483" max="9518" width="0" style="122" hidden="1" customWidth="1"/>
    <col min="9519" max="9527" width="20" style="122" bestFit="1" customWidth="1"/>
    <col min="9528" max="9535" width="21.140625" style="122" bestFit="1" customWidth="1"/>
    <col min="9536" max="9728" width="11.5703125" style="122"/>
    <col min="9729" max="9729" width="41.85546875" style="122" customWidth="1"/>
    <col min="9730" max="9730" width="10.5703125" style="122" customWidth="1"/>
    <col min="9731" max="9731" width="13.7109375" style="122" customWidth="1"/>
    <col min="9732" max="9732" width="18.42578125" style="122" customWidth="1"/>
    <col min="9733" max="9733" width="11" style="122" customWidth="1"/>
    <col min="9734" max="9734" width="13.85546875" style="122" bestFit="1" customWidth="1"/>
    <col min="9735" max="9735" width="20.140625" style="122" bestFit="1" customWidth="1"/>
    <col min="9736" max="9736" width="10.5703125" style="122" customWidth="1"/>
    <col min="9737" max="9737" width="13.85546875" style="122" bestFit="1" customWidth="1"/>
    <col min="9738" max="9738" width="17" style="122" bestFit="1" customWidth="1"/>
    <col min="9739" max="9774" width="0" style="122" hidden="1" customWidth="1"/>
    <col min="9775" max="9783" width="20" style="122" bestFit="1" customWidth="1"/>
    <col min="9784" max="9791" width="21.140625" style="122" bestFit="1" customWidth="1"/>
    <col min="9792" max="9984" width="11.5703125" style="122"/>
    <col min="9985" max="9985" width="41.85546875" style="122" customWidth="1"/>
    <col min="9986" max="9986" width="10.5703125" style="122" customWidth="1"/>
    <col min="9987" max="9987" width="13.7109375" style="122" customWidth="1"/>
    <col min="9988" max="9988" width="18.42578125" style="122" customWidth="1"/>
    <col min="9989" max="9989" width="11" style="122" customWidth="1"/>
    <col min="9990" max="9990" width="13.85546875" style="122" bestFit="1" customWidth="1"/>
    <col min="9991" max="9991" width="20.140625" style="122" bestFit="1" customWidth="1"/>
    <col min="9992" max="9992" width="10.5703125" style="122" customWidth="1"/>
    <col min="9993" max="9993" width="13.85546875" style="122" bestFit="1" customWidth="1"/>
    <col min="9994" max="9994" width="17" style="122" bestFit="1" customWidth="1"/>
    <col min="9995" max="10030" width="0" style="122" hidden="1" customWidth="1"/>
    <col min="10031" max="10039" width="20" style="122" bestFit="1" customWidth="1"/>
    <col min="10040" max="10047" width="21.140625" style="122" bestFit="1" customWidth="1"/>
    <col min="10048" max="10240" width="11.5703125" style="122"/>
    <col min="10241" max="10241" width="41.85546875" style="122" customWidth="1"/>
    <col min="10242" max="10242" width="10.5703125" style="122" customWidth="1"/>
    <col min="10243" max="10243" width="13.7109375" style="122" customWidth="1"/>
    <col min="10244" max="10244" width="18.42578125" style="122" customWidth="1"/>
    <col min="10245" max="10245" width="11" style="122" customWidth="1"/>
    <col min="10246" max="10246" width="13.85546875" style="122" bestFit="1" customWidth="1"/>
    <col min="10247" max="10247" width="20.140625" style="122" bestFit="1" customWidth="1"/>
    <col min="10248" max="10248" width="10.5703125" style="122" customWidth="1"/>
    <col min="10249" max="10249" width="13.85546875" style="122" bestFit="1" customWidth="1"/>
    <col min="10250" max="10250" width="17" style="122" bestFit="1" customWidth="1"/>
    <col min="10251" max="10286" width="0" style="122" hidden="1" customWidth="1"/>
    <col min="10287" max="10295" width="20" style="122" bestFit="1" customWidth="1"/>
    <col min="10296" max="10303" width="21.140625" style="122" bestFit="1" customWidth="1"/>
    <col min="10304" max="10496" width="11.5703125" style="122"/>
    <col min="10497" max="10497" width="41.85546875" style="122" customWidth="1"/>
    <col min="10498" max="10498" width="10.5703125" style="122" customWidth="1"/>
    <col min="10499" max="10499" width="13.7109375" style="122" customWidth="1"/>
    <col min="10500" max="10500" width="18.42578125" style="122" customWidth="1"/>
    <col min="10501" max="10501" width="11" style="122" customWidth="1"/>
    <col min="10502" max="10502" width="13.85546875" style="122" bestFit="1" customWidth="1"/>
    <col min="10503" max="10503" width="20.140625" style="122" bestFit="1" customWidth="1"/>
    <col min="10504" max="10504" width="10.5703125" style="122" customWidth="1"/>
    <col min="10505" max="10505" width="13.85546875" style="122" bestFit="1" customWidth="1"/>
    <col min="10506" max="10506" width="17" style="122" bestFit="1" customWidth="1"/>
    <col min="10507" max="10542" width="0" style="122" hidden="1" customWidth="1"/>
    <col min="10543" max="10551" width="20" style="122" bestFit="1" customWidth="1"/>
    <col min="10552" max="10559" width="21.140625" style="122" bestFit="1" customWidth="1"/>
    <col min="10560" max="10752" width="11.5703125" style="122"/>
    <col min="10753" max="10753" width="41.85546875" style="122" customWidth="1"/>
    <col min="10754" max="10754" width="10.5703125" style="122" customWidth="1"/>
    <col min="10755" max="10755" width="13.7109375" style="122" customWidth="1"/>
    <col min="10756" max="10756" width="18.42578125" style="122" customWidth="1"/>
    <col min="10757" max="10757" width="11" style="122" customWidth="1"/>
    <col min="10758" max="10758" width="13.85546875" style="122" bestFit="1" customWidth="1"/>
    <col min="10759" max="10759" width="20.140625" style="122" bestFit="1" customWidth="1"/>
    <col min="10760" max="10760" width="10.5703125" style="122" customWidth="1"/>
    <col min="10761" max="10761" width="13.85546875" style="122" bestFit="1" customWidth="1"/>
    <col min="10762" max="10762" width="17" style="122" bestFit="1" customWidth="1"/>
    <col min="10763" max="10798" width="0" style="122" hidden="1" customWidth="1"/>
    <col min="10799" max="10807" width="20" style="122" bestFit="1" customWidth="1"/>
    <col min="10808" max="10815" width="21.140625" style="122" bestFit="1" customWidth="1"/>
    <col min="10816" max="11008" width="11.5703125" style="122"/>
    <col min="11009" max="11009" width="41.85546875" style="122" customWidth="1"/>
    <col min="11010" max="11010" width="10.5703125" style="122" customWidth="1"/>
    <col min="11011" max="11011" width="13.7109375" style="122" customWidth="1"/>
    <col min="11012" max="11012" width="18.42578125" style="122" customWidth="1"/>
    <col min="11013" max="11013" width="11" style="122" customWidth="1"/>
    <col min="11014" max="11014" width="13.85546875" style="122" bestFit="1" customWidth="1"/>
    <col min="11015" max="11015" width="20.140625" style="122" bestFit="1" customWidth="1"/>
    <col min="11016" max="11016" width="10.5703125" style="122" customWidth="1"/>
    <col min="11017" max="11017" width="13.85546875" style="122" bestFit="1" customWidth="1"/>
    <col min="11018" max="11018" width="17" style="122" bestFit="1" customWidth="1"/>
    <col min="11019" max="11054" width="0" style="122" hidden="1" customWidth="1"/>
    <col min="11055" max="11063" width="20" style="122" bestFit="1" customWidth="1"/>
    <col min="11064" max="11071" width="21.140625" style="122" bestFit="1" customWidth="1"/>
    <col min="11072" max="11264" width="11.5703125" style="122"/>
    <col min="11265" max="11265" width="41.85546875" style="122" customWidth="1"/>
    <col min="11266" max="11266" width="10.5703125" style="122" customWidth="1"/>
    <col min="11267" max="11267" width="13.7109375" style="122" customWidth="1"/>
    <col min="11268" max="11268" width="18.42578125" style="122" customWidth="1"/>
    <col min="11269" max="11269" width="11" style="122" customWidth="1"/>
    <col min="11270" max="11270" width="13.85546875" style="122" bestFit="1" customWidth="1"/>
    <col min="11271" max="11271" width="20.140625" style="122" bestFit="1" customWidth="1"/>
    <col min="11272" max="11272" width="10.5703125" style="122" customWidth="1"/>
    <col min="11273" max="11273" width="13.85546875" style="122" bestFit="1" customWidth="1"/>
    <col min="11274" max="11274" width="17" style="122" bestFit="1" customWidth="1"/>
    <col min="11275" max="11310" width="0" style="122" hidden="1" customWidth="1"/>
    <col min="11311" max="11319" width="20" style="122" bestFit="1" customWidth="1"/>
    <col min="11320" max="11327" width="21.140625" style="122" bestFit="1" customWidth="1"/>
    <col min="11328" max="11520" width="11.5703125" style="122"/>
    <col min="11521" max="11521" width="41.85546875" style="122" customWidth="1"/>
    <col min="11522" max="11522" width="10.5703125" style="122" customWidth="1"/>
    <col min="11523" max="11523" width="13.7109375" style="122" customWidth="1"/>
    <col min="11524" max="11524" width="18.42578125" style="122" customWidth="1"/>
    <col min="11525" max="11525" width="11" style="122" customWidth="1"/>
    <col min="11526" max="11526" width="13.85546875" style="122" bestFit="1" customWidth="1"/>
    <col min="11527" max="11527" width="20.140625" style="122" bestFit="1" customWidth="1"/>
    <col min="11528" max="11528" width="10.5703125" style="122" customWidth="1"/>
    <col min="11529" max="11529" width="13.85546875" style="122" bestFit="1" customWidth="1"/>
    <col min="11530" max="11530" width="17" style="122" bestFit="1" customWidth="1"/>
    <col min="11531" max="11566" width="0" style="122" hidden="1" customWidth="1"/>
    <col min="11567" max="11575" width="20" style="122" bestFit="1" customWidth="1"/>
    <col min="11576" max="11583" width="21.140625" style="122" bestFit="1" customWidth="1"/>
    <col min="11584" max="11776" width="11.5703125" style="122"/>
    <col min="11777" max="11777" width="41.85546875" style="122" customWidth="1"/>
    <col min="11778" max="11778" width="10.5703125" style="122" customWidth="1"/>
    <col min="11779" max="11779" width="13.7109375" style="122" customWidth="1"/>
    <col min="11780" max="11780" width="18.42578125" style="122" customWidth="1"/>
    <col min="11781" max="11781" width="11" style="122" customWidth="1"/>
    <col min="11782" max="11782" width="13.85546875" style="122" bestFit="1" customWidth="1"/>
    <col min="11783" max="11783" width="20.140625" style="122" bestFit="1" customWidth="1"/>
    <col min="11784" max="11784" width="10.5703125" style="122" customWidth="1"/>
    <col min="11785" max="11785" width="13.85546875" style="122" bestFit="1" customWidth="1"/>
    <col min="11786" max="11786" width="17" style="122" bestFit="1" customWidth="1"/>
    <col min="11787" max="11822" width="0" style="122" hidden="1" customWidth="1"/>
    <col min="11823" max="11831" width="20" style="122" bestFit="1" customWidth="1"/>
    <col min="11832" max="11839" width="21.140625" style="122" bestFit="1" customWidth="1"/>
    <col min="11840" max="12032" width="11.5703125" style="122"/>
    <col min="12033" max="12033" width="41.85546875" style="122" customWidth="1"/>
    <col min="12034" max="12034" width="10.5703125" style="122" customWidth="1"/>
    <col min="12035" max="12035" width="13.7109375" style="122" customWidth="1"/>
    <col min="12036" max="12036" width="18.42578125" style="122" customWidth="1"/>
    <col min="12037" max="12037" width="11" style="122" customWidth="1"/>
    <col min="12038" max="12038" width="13.85546875" style="122" bestFit="1" customWidth="1"/>
    <col min="12039" max="12039" width="20.140625" style="122" bestFit="1" customWidth="1"/>
    <col min="12040" max="12040" width="10.5703125" style="122" customWidth="1"/>
    <col min="12041" max="12041" width="13.85546875" style="122" bestFit="1" customWidth="1"/>
    <col min="12042" max="12042" width="17" style="122" bestFit="1" customWidth="1"/>
    <col min="12043" max="12078" width="0" style="122" hidden="1" customWidth="1"/>
    <col min="12079" max="12087" width="20" style="122" bestFit="1" customWidth="1"/>
    <col min="12088" max="12095" width="21.140625" style="122" bestFit="1" customWidth="1"/>
    <col min="12096" max="12288" width="11.5703125" style="122"/>
    <col min="12289" max="12289" width="41.85546875" style="122" customWidth="1"/>
    <col min="12290" max="12290" width="10.5703125" style="122" customWidth="1"/>
    <col min="12291" max="12291" width="13.7109375" style="122" customWidth="1"/>
    <col min="12292" max="12292" width="18.42578125" style="122" customWidth="1"/>
    <col min="12293" max="12293" width="11" style="122" customWidth="1"/>
    <col min="12294" max="12294" width="13.85546875" style="122" bestFit="1" customWidth="1"/>
    <col min="12295" max="12295" width="20.140625" style="122" bestFit="1" customWidth="1"/>
    <col min="12296" max="12296" width="10.5703125" style="122" customWidth="1"/>
    <col min="12297" max="12297" width="13.85546875" style="122" bestFit="1" customWidth="1"/>
    <col min="12298" max="12298" width="17" style="122" bestFit="1" customWidth="1"/>
    <col min="12299" max="12334" width="0" style="122" hidden="1" customWidth="1"/>
    <col min="12335" max="12343" width="20" style="122" bestFit="1" customWidth="1"/>
    <col min="12344" max="12351" width="21.140625" style="122" bestFit="1" customWidth="1"/>
    <col min="12352" max="12544" width="11.5703125" style="122"/>
    <col min="12545" max="12545" width="41.85546875" style="122" customWidth="1"/>
    <col min="12546" max="12546" width="10.5703125" style="122" customWidth="1"/>
    <col min="12547" max="12547" width="13.7109375" style="122" customWidth="1"/>
    <col min="12548" max="12548" width="18.42578125" style="122" customWidth="1"/>
    <col min="12549" max="12549" width="11" style="122" customWidth="1"/>
    <col min="12550" max="12550" width="13.85546875" style="122" bestFit="1" customWidth="1"/>
    <col min="12551" max="12551" width="20.140625" style="122" bestFit="1" customWidth="1"/>
    <col min="12552" max="12552" width="10.5703125" style="122" customWidth="1"/>
    <col min="12553" max="12553" width="13.85546875" style="122" bestFit="1" customWidth="1"/>
    <col min="12554" max="12554" width="17" style="122" bestFit="1" customWidth="1"/>
    <col min="12555" max="12590" width="0" style="122" hidden="1" customWidth="1"/>
    <col min="12591" max="12599" width="20" style="122" bestFit="1" customWidth="1"/>
    <col min="12600" max="12607" width="21.140625" style="122" bestFit="1" customWidth="1"/>
    <col min="12608" max="12800" width="11.5703125" style="122"/>
    <col min="12801" max="12801" width="41.85546875" style="122" customWidth="1"/>
    <col min="12802" max="12802" width="10.5703125" style="122" customWidth="1"/>
    <col min="12803" max="12803" width="13.7109375" style="122" customWidth="1"/>
    <col min="12804" max="12804" width="18.42578125" style="122" customWidth="1"/>
    <col min="12805" max="12805" width="11" style="122" customWidth="1"/>
    <col min="12806" max="12806" width="13.85546875" style="122" bestFit="1" customWidth="1"/>
    <col min="12807" max="12807" width="20.140625" style="122" bestFit="1" customWidth="1"/>
    <col min="12808" max="12808" width="10.5703125" style="122" customWidth="1"/>
    <col min="12809" max="12809" width="13.85546875" style="122" bestFit="1" customWidth="1"/>
    <col min="12810" max="12810" width="17" style="122" bestFit="1" customWidth="1"/>
    <col min="12811" max="12846" width="0" style="122" hidden="1" customWidth="1"/>
    <col min="12847" max="12855" width="20" style="122" bestFit="1" customWidth="1"/>
    <col min="12856" max="12863" width="21.140625" style="122" bestFit="1" customWidth="1"/>
    <col min="12864" max="13056" width="11.5703125" style="122"/>
    <col min="13057" max="13057" width="41.85546875" style="122" customWidth="1"/>
    <col min="13058" max="13058" width="10.5703125" style="122" customWidth="1"/>
    <col min="13059" max="13059" width="13.7109375" style="122" customWidth="1"/>
    <col min="13060" max="13060" width="18.42578125" style="122" customWidth="1"/>
    <col min="13061" max="13061" width="11" style="122" customWidth="1"/>
    <col min="13062" max="13062" width="13.85546875" style="122" bestFit="1" customWidth="1"/>
    <col min="13063" max="13063" width="20.140625" style="122" bestFit="1" customWidth="1"/>
    <col min="13064" max="13064" width="10.5703125" style="122" customWidth="1"/>
    <col min="13065" max="13065" width="13.85546875" style="122" bestFit="1" customWidth="1"/>
    <col min="13066" max="13066" width="17" style="122" bestFit="1" customWidth="1"/>
    <col min="13067" max="13102" width="0" style="122" hidden="1" customWidth="1"/>
    <col min="13103" max="13111" width="20" style="122" bestFit="1" customWidth="1"/>
    <col min="13112" max="13119" width="21.140625" style="122" bestFit="1" customWidth="1"/>
    <col min="13120" max="13312" width="11.5703125" style="122"/>
    <col min="13313" max="13313" width="41.85546875" style="122" customWidth="1"/>
    <col min="13314" max="13314" width="10.5703125" style="122" customWidth="1"/>
    <col min="13315" max="13315" width="13.7109375" style="122" customWidth="1"/>
    <col min="13316" max="13316" width="18.42578125" style="122" customWidth="1"/>
    <col min="13317" max="13317" width="11" style="122" customWidth="1"/>
    <col min="13318" max="13318" width="13.85546875" style="122" bestFit="1" customWidth="1"/>
    <col min="13319" max="13319" width="20.140625" style="122" bestFit="1" customWidth="1"/>
    <col min="13320" max="13320" width="10.5703125" style="122" customWidth="1"/>
    <col min="13321" max="13321" width="13.85546875" style="122" bestFit="1" customWidth="1"/>
    <col min="13322" max="13322" width="17" style="122" bestFit="1" customWidth="1"/>
    <col min="13323" max="13358" width="0" style="122" hidden="1" customWidth="1"/>
    <col min="13359" max="13367" width="20" style="122" bestFit="1" customWidth="1"/>
    <col min="13368" max="13375" width="21.140625" style="122" bestFit="1" customWidth="1"/>
    <col min="13376" max="13568" width="11.5703125" style="122"/>
    <col min="13569" max="13569" width="41.85546875" style="122" customWidth="1"/>
    <col min="13570" max="13570" width="10.5703125" style="122" customWidth="1"/>
    <col min="13571" max="13571" width="13.7109375" style="122" customWidth="1"/>
    <col min="13572" max="13572" width="18.42578125" style="122" customWidth="1"/>
    <col min="13573" max="13573" width="11" style="122" customWidth="1"/>
    <col min="13574" max="13574" width="13.85546875" style="122" bestFit="1" customWidth="1"/>
    <col min="13575" max="13575" width="20.140625" style="122" bestFit="1" customWidth="1"/>
    <col min="13576" max="13576" width="10.5703125" style="122" customWidth="1"/>
    <col min="13577" max="13577" width="13.85546875" style="122" bestFit="1" customWidth="1"/>
    <col min="13578" max="13578" width="17" style="122" bestFit="1" customWidth="1"/>
    <col min="13579" max="13614" width="0" style="122" hidden="1" customWidth="1"/>
    <col min="13615" max="13623" width="20" style="122" bestFit="1" customWidth="1"/>
    <col min="13624" max="13631" width="21.140625" style="122" bestFit="1" customWidth="1"/>
    <col min="13632" max="13824" width="11.5703125" style="122"/>
    <col min="13825" max="13825" width="41.85546875" style="122" customWidth="1"/>
    <col min="13826" max="13826" width="10.5703125" style="122" customWidth="1"/>
    <col min="13827" max="13827" width="13.7109375" style="122" customWidth="1"/>
    <col min="13828" max="13828" width="18.42578125" style="122" customWidth="1"/>
    <col min="13829" max="13829" width="11" style="122" customWidth="1"/>
    <col min="13830" max="13830" width="13.85546875" style="122" bestFit="1" customWidth="1"/>
    <col min="13831" max="13831" width="20.140625" style="122" bestFit="1" customWidth="1"/>
    <col min="13832" max="13832" width="10.5703125" style="122" customWidth="1"/>
    <col min="13833" max="13833" width="13.85546875" style="122" bestFit="1" customWidth="1"/>
    <col min="13834" max="13834" width="17" style="122" bestFit="1" customWidth="1"/>
    <col min="13835" max="13870" width="0" style="122" hidden="1" customWidth="1"/>
    <col min="13871" max="13879" width="20" style="122" bestFit="1" customWidth="1"/>
    <col min="13880" max="13887" width="21.140625" style="122" bestFit="1" customWidth="1"/>
    <col min="13888" max="14080" width="11.5703125" style="122"/>
    <col min="14081" max="14081" width="41.85546875" style="122" customWidth="1"/>
    <col min="14082" max="14082" width="10.5703125" style="122" customWidth="1"/>
    <col min="14083" max="14083" width="13.7109375" style="122" customWidth="1"/>
    <col min="14084" max="14084" width="18.42578125" style="122" customWidth="1"/>
    <col min="14085" max="14085" width="11" style="122" customWidth="1"/>
    <col min="14086" max="14086" width="13.85546875" style="122" bestFit="1" customWidth="1"/>
    <col min="14087" max="14087" width="20.140625" style="122" bestFit="1" customWidth="1"/>
    <col min="14088" max="14088" width="10.5703125" style="122" customWidth="1"/>
    <col min="14089" max="14089" width="13.85546875" style="122" bestFit="1" customWidth="1"/>
    <col min="14090" max="14090" width="17" style="122" bestFit="1" customWidth="1"/>
    <col min="14091" max="14126" width="0" style="122" hidden="1" customWidth="1"/>
    <col min="14127" max="14135" width="20" style="122" bestFit="1" customWidth="1"/>
    <col min="14136" max="14143" width="21.140625" style="122" bestFit="1" customWidth="1"/>
    <col min="14144" max="14336" width="11.5703125" style="122"/>
    <col min="14337" max="14337" width="41.85546875" style="122" customWidth="1"/>
    <col min="14338" max="14338" width="10.5703125" style="122" customWidth="1"/>
    <col min="14339" max="14339" width="13.7109375" style="122" customWidth="1"/>
    <col min="14340" max="14340" width="18.42578125" style="122" customWidth="1"/>
    <col min="14341" max="14341" width="11" style="122" customWidth="1"/>
    <col min="14342" max="14342" width="13.85546875" style="122" bestFit="1" customWidth="1"/>
    <col min="14343" max="14343" width="20.140625" style="122" bestFit="1" customWidth="1"/>
    <col min="14344" max="14344" width="10.5703125" style="122" customWidth="1"/>
    <col min="14345" max="14345" width="13.85546875" style="122" bestFit="1" customWidth="1"/>
    <col min="14346" max="14346" width="17" style="122" bestFit="1" customWidth="1"/>
    <col min="14347" max="14382" width="0" style="122" hidden="1" customWidth="1"/>
    <col min="14383" max="14391" width="20" style="122" bestFit="1" customWidth="1"/>
    <col min="14392" max="14399" width="21.140625" style="122" bestFit="1" customWidth="1"/>
    <col min="14400" max="14592" width="11.5703125" style="122"/>
    <col min="14593" max="14593" width="41.85546875" style="122" customWidth="1"/>
    <col min="14594" max="14594" width="10.5703125" style="122" customWidth="1"/>
    <col min="14595" max="14595" width="13.7109375" style="122" customWidth="1"/>
    <col min="14596" max="14596" width="18.42578125" style="122" customWidth="1"/>
    <col min="14597" max="14597" width="11" style="122" customWidth="1"/>
    <col min="14598" max="14598" width="13.85546875" style="122" bestFit="1" customWidth="1"/>
    <col min="14599" max="14599" width="20.140625" style="122" bestFit="1" customWidth="1"/>
    <col min="14600" max="14600" width="10.5703125" style="122" customWidth="1"/>
    <col min="14601" max="14601" width="13.85546875" style="122" bestFit="1" customWidth="1"/>
    <col min="14602" max="14602" width="17" style="122" bestFit="1" customWidth="1"/>
    <col min="14603" max="14638" width="0" style="122" hidden="1" customWidth="1"/>
    <col min="14639" max="14647" width="20" style="122" bestFit="1" customWidth="1"/>
    <col min="14648" max="14655" width="21.140625" style="122" bestFit="1" customWidth="1"/>
    <col min="14656" max="14848" width="11.5703125" style="122"/>
    <col min="14849" max="14849" width="41.85546875" style="122" customWidth="1"/>
    <col min="14850" max="14850" width="10.5703125" style="122" customWidth="1"/>
    <col min="14851" max="14851" width="13.7109375" style="122" customWidth="1"/>
    <col min="14852" max="14852" width="18.42578125" style="122" customWidth="1"/>
    <col min="14853" max="14853" width="11" style="122" customWidth="1"/>
    <col min="14854" max="14854" width="13.85546875" style="122" bestFit="1" customWidth="1"/>
    <col min="14855" max="14855" width="20.140625" style="122" bestFit="1" customWidth="1"/>
    <col min="14856" max="14856" width="10.5703125" style="122" customWidth="1"/>
    <col min="14857" max="14857" width="13.85546875" style="122" bestFit="1" customWidth="1"/>
    <col min="14858" max="14858" width="17" style="122" bestFit="1" customWidth="1"/>
    <col min="14859" max="14894" width="0" style="122" hidden="1" customWidth="1"/>
    <col min="14895" max="14903" width="20" style="122" bestFit="1" customWidth="1"/>
    <col min="14904" max="14911" width="21.140625" style="122" bestFit="1" customWidth="1"/>
    <col min="14912" max="15104" width="11.5703125" style="122"/>
    <col min="15105" max="15105" width="41.85546875" style="122" customWidth="1"/>
    <col min="15106" max="15106" width="10.5703125" style="122" customWidth="1"/>
    <col min="15107" max="15107" width="13.7109375" style="122" customWidth="1"/>
    <col min="15108" max="15108" width="18.42578125" style="122" customWidth="1"/>
    <col min="15109" max="15109" width="11" style="122" customWidth="1"/>
    <col min="15110" max="15110" width="13.85546875" style="122" bestFit="1" customWidth="1"/>
    <col min="15111" max="15111" width="20.140625" style="122" bestFit="1" customWidth="1"/>
    <col min="15112" max="15112" width="10.5703125" style="122" customWidth="1"/>
    <col min="15113" max="15113" width="13.85546875" style="122" bestFit="1" customWidth="1"/>
    <col min="15114" max="15114" width="17" style="122" bestFit="1" customWidth="1"/>
    <col min="15115" max="15150" width="0" style="122" hidden="1" customWidth="1"/>
    <col min="15151" max="15159" width="20" style="122" bestFit="1" customWidth="1"/>
    <col min="15160" max="15167" width="21.140625" style="122" bestFit="1" customWidth="1"/>
    <col min="15168" max="15360" width="11.5703125" style="122"/>
    <col min="15361" max="15361" width="41.85546875" style="122" customWidth="1"/>
    <col min="15362" max="15362" width="10.5703125" style="122" customWidth="1"/>
    <col min="15363" max="15363" width="13.7109375" style="122" customWidth="1"/>
    <col min="15364" max="15364" width="18.42578125" style="122" customWidth="1"/>
    <col min="15365" max="15365" width="11" style="122" customWidth="1"/>
    <col min="15366" max="15366" width="13.85546875" style="122" bestFit="1" customWidth="1"/>
    <col min="15367" max="15367" width="20.140625" style="122" bestFit="1" customWidth="1"/>
    <col min="15368" max="15368" width="10.5703125" style="122" customWidth="1"/>
    <col min="15369" max="15369" width="13.85546875" style="122" bestFit="1" customWidth="1"/>
    <col min="15370" max="15370" width="17" style="122" bestFit="1" customWidth="1"/>
    <col min="15371" max="15406" width="0" style="122" hidden="1" customWidth="1"/>
    <col min="15407" max="15415" width="20" style="122" bestFit="1" customWidth="1"/>
    <col min="15416" max="15423" width="21.140625" style="122" bestFit="1" customWidth="1"/>
    <col min="15424" max="15616" width="11.5703125" style="122"/>
    <col min="15617" max="15617" width="41.85546875" style="122" customWidth="1"/>
    <col min="15618" max="15618" width="10.5703125" style="122" customWidth="1"/>
    <col min="15619" max="15619" width="13.7109375" style="122" customWidth="1"/>
    <col min="15620" max="15620" width="18.42578125" style="122" customWidth="1"/>
    <col min="15621" max="15621" width="11" style="122" customWidth="1"/>
    <col min="15622" max="15622" width="13.85546875" style="122" bestFit="1" customWidth="1"/>
    <col min="15623" max="15623" width="20.140625" style="122" bestFit="1" customWidth="1"/>
    <col min="15624" max="15624" width="10.5703125" style="122" customWidth="1"/>
    <col min="15625" max="15625" width="13.85546875" style="122" bestFit="1" customWidth="1"/>
    <col min="15626" max="15626" width="17" style="122" bestFit="1" customWidth="1"/>
    <col min="15627" max="15662" width="0" style="122" hidden="1" customWidth="1"/>
    <col min="15663" max="15671" width="20" style="122" bestFit="1" customWidth="1"/>
    <col min="15672" max="15679" width="21.140625" style="122" bestFit="1" customWidth="1"/>
    <col min="15680" max="15872" width="11.5703125" style="122"/>
    <col min="15873" max="15873" width="41.85546875" style="122" customWidth="1"/>
    <col min="15874" max="15874" width="10.5703125" style="122" customWidth="1"/>
    <col min="15875" max="15875" width="13.7109375" style="122" customWidth="1"/>
    <col min="15876" max="15876" width="18.42578125" style="122" customWidth="1"/>
    <col min="15877" max="15877" width="11" style="122" customWidth="1"/>
    <col min="15878" max="15878" width="13.85546875" style="122" bestFit="1" customWidth="1"/>
    <col min="15879" max="15879" width="20.140625" style="122" bestFit="1" customWidth="1"/>
    <col min="15880" max="15880" width="10.5703125" style="122" customWidth="1"/>
    <col min="15881" max="15881" width="13.85546875" style="122" bestFit="1" customWidth="1"/>
    <col min="15882" max="15882" width="17" style="122" bestFit="1" customWidth="1"/>
    <col min="15883" max="15918" width="0" style="122" hidden="1" customWidth="1"/>
    <col min="15919" max="15927" width="20" style="122" bestFit="1" customWidth="1"/>
    <col min="15928" max="15935" width="21.140625" style="122" bestFit="1" customWidth="1"/>
    <col min="15936" max="16128" width="11.5703125" style="122"/>
    <col min="16129" max="16129" width="41.85546875" style="122" customWidth="1"/>
    <col min="16130" max="16130" width="10.5703125" style="122" customWidth="1"/>
    <col min="16131" max="16131" width="13.7109375" style="122" customWidth="1"/>
    <col min="16132" max="16132" width="18.42578125" style="122" customWidth="1"/>
    <col min="16133" max="16133" width="11" style="122" customWidth="1"/>
    <col min="16134" max="16134" width="13.85546875" style="122" bestFit="1" customWidth="1"/>
    <col min="16135" max="16135" width="20.140625" style="122" bestFit="1" customWidth="1"/>
    <col min="16136" max="16136" width="10.5703125" style="122" customWidth="1"/>
    <col min="16137" max="16137" width="13.85546875" style="122" bestFit="1" customWidth="1"/>
    <col min="16138" max="16138" width="17" style="122" bestFit="1" customWidth="1"/>
    <col min="16139" max="16174" width="0" style="122" hidden="1" customWidth="1"/>
    <col min="16175" max="16183" width="20" style="122" bestFit="1" customWidth="1"/>
    <col min="16184" max="16191" width="21.140625" style="122" bestFit="1" customWidth="1"/>
    <col min="16192" max="16384" width="11.5703125" style="122"/>
  </cols>
  <sheetData>
    <row r="1" spans="1:63" ht="13.5" thickBot="1" x14ac:dyDescent="0.25">
      <c r="J1" s="123" t="s">
        <v>173</v>
      </c>
    </row>
    <row r="3" spans="1:63" ht="23.25" x14ac:dyDescent="0.35">
      <c r="A3" s="300" t="s">
        <v>174</v>
      </c>
      <c r="B3" s="300"/>
      <c r="C3" s="300"/>
      <c r="D3" s="300"/>
      <c r="E3" s="300"/>
      <c r="F3" s="300"/>
      <c r="G3" s="300"/>
      <c r="H3" s="300"/>
      <c r="I3" s="300"/>
      <c r="J3" s="300"/>
    </row>
    <row r="4" spans="1:63" ht="23.25" x14ac:dyDescent="0.35">
      <c r="A4" s="300" t="s">
        <v>175</v>
      </c>
      <c r="B4" s="300"/>
      <c r="C4" s="300"/>
      <c r="D4" s="300"/>
      <c r="E4" s="300"/>
      <c r="F4" s="300"/>
      <c r="G4" s="300"/>
      <c r="H4" s="300"/>
      <c r="I4" s="300"/>
      <c r="J4" s="300"/>
    </row>
    <row r="5" spans="1:63" ht="23.25" x14ac:dyDescent="0.35">
      <c r="A5" s="300" t="s">
        <v>14</v>
      </c>
      <c r="B5" s="300"/>
      <c r="C5" s="300"/>
      <c r="D5" s="300"/>
      <c r="E5" s="300"/>
      <c r="F5" s="300"/>
      <c r="G5" s="300"/>
      <c r="H5" s="300"/>
      <c r="I5" s="300"/>
      <c r="J5" s="300"/>
    </row>
    <row r="6" spans="1:63" ht="18.75" x14ac:dyDescent="0.3">
      <c r="A6" s="301" t="s">
        <v>83</v>
      </c>
      <c r="B6" s="301"/>
      <c r="C6" s="301"/>
      <c r="D6" s="301"/>
      <c r="E6" s="301"/>
      <c r="F6" s="301"/>
      <c r="G6" s="301"/>
      <c r="H6" s="301"/>
      <c r="I6" s="301"/>
      <c r="J6" s="301"/>
    </row>
    <row r="7" spans="1:63" ht="18.75" x14ac:dyDescent="0.3">
      <c r="A7" s="301" t="s">
        <v>37</v>
      </c>
      <c r="B7" s="301"/>
      <c r="C7" s="301"/>
      <c r="D7" s="301"/>
      <c r="E7" s="301"/>
      <c r="F7" s="301"/>
      <c r="G7" s="301"/>
      <c r="H7" s="301"/>
      <c r="I7" s="301"/>
      <c r="J7" s="301"/>
    </row>
    <row r="9" spans="1:63" ht="13.5" thickBot="1" x14ac:dyDescent="0.25"/>
    <row r="10" spans="1:63" ht="13.5" thickBot="1" x14ac:dyDescent="0.25">
      <c r="A10" s="107"/>
      <c r="B10" s="304" t="s">
        <v>1</v>
      </c>
      <c r="C10" s="306"/>
      <c r="D10" s="305"/>
      <c r="E10" s="304" t="s">
        <v>19</v>
      </c>
      <c r="F10" s="306"/>
      <c r="G10" s="305"/>
      <c r="H10" s="304" t="s">
        <v>20</v>
      </c>
      <c r="I10" s="306"/>
      <c r="J10" s="305"/>
    </row>
    <row r="11" spans="1:63" x14ac:dyDescent="0.2">
      <c r="A11" s="20" t="s">
        <v>38</v>
      </c>
      <c r="B11" s="106" t="s">
        <v>153</v>
      </c>
      <c r="C11" s="106" t="s">
        <v>153</v>
      </c>
      <c r="D11" s="312" t="s">
        <v>4</v>
      </c>
      <c r="E11" s="106" t="s">
        <v>153</v>
      </c>
      <c r="F11" s="106" t="s">
        <v>153</v>
      </c>
      <c r="G11" s="312" t="s">
        <v>4</v>
      </c>
      <c r="H11" s="106" t="s">
        <v>153</v>
      </c>
      <c r="I11" s="107" t="s">
        <v>153</v>
      </c>
      <c r="J11" s="312" t="s">
        <v>4</v>
      </c>
    </row>
    <row r="12" spans="1:63" ht="13.5" thickBot="1" x14ac:dyDescent="0.25">
      <c r="A12" s="24"/>
      <c r="B12" s="24" t="s">
        <v>176</v>
      </c>
      <c r="C12" s="24" t="s">
        <v>155</v>
      </c>
      <c r="D12" s="313"/>
      <c r="E12" s="24" t="s">
        <v>176</v>
      </c>
      <c r="F12" s="24" t="s">
        <v>155</v>
      </c>
      <c r="G12" s="313"/>
      <c r="H12" s="24" t="s">
        <v>176</v>
      </c>
      <c r="I12" s="24" t="s">
        <v>155</v>
      </c>
      <c r="J12" s="313"/>
    </row>
    <row r="13" spans="1:63" x14ac:dyDescent="0.2">
      <c r="A13" s="124"/>
      <c r="B13" s="124"/>
      <c r="C13" s="124"/>
      <c r="D13" s="124"/>
      <c r="E13" s="124"/>
      <c r="F13" s="124"/>
      <c r="G13" s="124"/>
      <c r="H13" s="124"/>
      <c r="I13" s="124"/>
      <c r="J13" s="124"/>
      <c r="L13" s="125" t="s">
        <v>177</v>
      </c>
      <c r="M13" s="125" t="s">
        <v>178</v>
      </c>
      <c r="N13" s="125" t="s">
        <v>179</v>
      </c>
      <c r="O13" s="125" t="s">
        <v>180</v>
      </c>
      <c r="P13" s="125" t="s">
        <v>181</v>
      </c>
      <c r="Q13" s="125" t="s">
        <v>182</v>
      </c>
      <c r="R13" s="125" t="s">
        <v>183</v>
      </c>
      <c r="S13" s="125" t="s">
        <v>184</v>
      </c>
      <c r="T13" s="125" t="s">
        <v>185</v>
      </c>
      <c r="U13" s="125" t="s">
        <v>186</v>
      </c>
      <c r="V13" s="125" t="s">
        <v>187</v>
      </c>
      <c r="W13" s="125" t="s">
        <v>188</v>
      </c>
      <c r="X13" s="125" t="s">
        <v>189</v>
      </c>
      <c r="Y13" s="125" t="s">
        <v>190</v>
      </c>
      <c r="Z13" s="125" t="s">
        <v>191</v>
      </c>
      <c r="AA13" s="125" t="s">
        <v>192</v>
      </c>
      <c r="AB13" s="125" t="s">
        <v>193</v>
      </c>
      <c r="AC13" s="125" t="s">
        <v>194</v>
      </c>
      <c r="AD13" s="125" t="s">
        <v>195</v>
      </c>
      <c r="AE13" s="125" t="s">
        <v>196</v>
      </c>
      <c r="AF13" s="125" t="s">
        <v>197</v>
      </c>
      <c r="AG13" s="125" t="s">
        <v>198</v>
      </c>
      <c r="AH13" s="125" t="s">
        <v>199</v>
      </c>
      <c r="AI13" s="125" t="s">
        <v>200</v>
      </c>
      <c r="AJ13" s="125" t="s">
        <v>201</v>
      </c>
      <c r="AK13" s="125" t="s">
        <v>202</v>
      </c>
      <c r="AL13" s="125" t="s">
        <v>203</v>
      </c>
      <c r="AM13" s="125" t="s">
        <v>204</v>
      </c>
      <c r="AN13" s="125" t="s">
        <v>205</v>
      </c>
      <c r="AO13" s="125" t="s">
        <v>206</v>
      </c>
      <c r="AP13" s="125" t="s">
        <v>207</v>
      </c>
      <c r="AQ13" s="125" t="s">
        <v>208</v>
      </c>
      <c r="AR13" s="125" t="s">
        <v>209</v>
      </c>
      <c r="AS13" s="125" t="s">
        <v>210</v>
      </c>
      <c r="AT13" s="125" t="s">
        <v>211</v>
      </c>
      <c r="AU13" s="125"/>
      <c r="AV13" s="125"/>
      <c r="AW13" s="125"/>
      <c r="AX13" s="125"/>
      <c r="AY13" s="125"/>
      <c r="AZ13" s="125"/>
      <c r="BA13" s="125"/>
      <c r="BB13" s="125"/>
      <c r="BC13" s="125"/>
      <c r="BD13" s="125"/>
      <c r="BE13" s="125"/>
      <c r="BF13" s="125"/>
      <c r="BG13" s="125"/>
      <c r="BH13" s="125"/>
      <c r="BI13" s="125"/>
      <c r="BJ13" s="125"/>
      <c r="BK13" s="125"/>
    </row>
    <row r="14" spans="1:63" x14ac:dyDescent="0.2">
      <c r="A14" s="10" t="s">
        <v>212</v>
      </c>
      <c r="B14" s="126">
        <v>53691</v>
      </c>
      <c r="C14" s="126">
        <v>930219</v>
      </c>
      <c r="D14" s="126">
        <v>9675971479.1499996</v>
      </c>
      <c r="E14" s="126">
        <v>53475</v>
      </c>
      <c r="F14" s="126">
        <v>878662</v>
      </c>
      <c r="G14" s="126">
        <v>9006982816.1499996</v>
      </c>
      <c r="H14" s="126">
        <v>216</v>
      </c>
      <c r="I14" s="126">
        <v>51557</v>
      </c>
      <c r="J14" s="126">
        <v>668988663</v>
      </c>
      <c r="L14" s="122" t="s">
        <v>117</v>
      </c>
      <c r="M14" s="122">
        <v>465</v>
      </c>
      <c r="O14" s="122">
        <v>109</v>
      </c>
      <c r="W14" s="122">
        <v>136</v>
      </c>
      <c r="Z14" s="122">
        <v>6</v>
      </c>
      <c r="AA14" s="122">
        <v>432</v>
      </c>
      <c r="AD14" s="122">
        <v>22671</v>
      </c>
      <c r="AF14" s="122">
        <v>526</v>
      </c>
      <c r="AI14" s="122">
        <v>309</v>
      </c>
      <c r="AN14" s="122">
        <v>5300</v>
      </c>
      <c r="AQ14" s="122">
        <v>328</v>
      </c>
      <c r="AR14" s="122">
        <v>17878</v>
      </c>
    </row>
    <row r="15" spans="1:63" x14ac:dyDescent="0.2">
      <c r="A15" s="6"/>
      <c r="B15" s="127"/>
      <c r="C15" s="127"/>
      <c r="D15" s="127"/>
      <c r="E15" s="127"/>
      <c r="F15" s="127"/>
      <c r="G15" s="127"/>
      <c r="H15" s="127"/>
      <c r="I15" s="127"/>
      <c r="J15" s="127"/>
    </row>
    <row r="16" spans="1:63" x14ac:dyDescent="0.2">
      <c r="A16" s="10" t="s">
        <v>157</v>
      </c>
      <c r="B16" s="126">
        <v>190941</v>
      </c>
      <c r="C16" s="126">
        <v>521766</v>
      </c>
      <c r="D16" s="126">
        <v>3433078479.1900001</v>
      </c>
      <c r="E16" s="126">
        <v>190912</v>
      </c>
      <c r="F16" s="126">
        <v>510668</v>
      </c>
      <c r="G16" s="126">
        <v>3242061368.1900001</v>
      </c>
      <c r="H16" s="126">
        <v>29</v>
      </c>
      <c r="I16" s="126">
        <v>11098</v>
      </c>
      <c r="J16" s="126">
        <v>191017111</v>
      </c>
    </row>
    <row r="17" spans="1:63" x14ac:dyDescent="0.2">
      <c r="A17" s="6"/>
      <c r="B17" s="126"/>
      <c r="C17" s="126"/>
      <c r="D17" s="126"/>
      <c r="E17" s="127"/>
      <c r="F17" s="127"/>
      <c r="G17" s="127"/>
      <c r="H17" s="127"/>
      <c r="I17" s="127"/>
      <c r="J17" s="127"/>
      <c r="L17" s="125" t="s">
        <v>177</v>
      </c>
      <c r="M17" s="125" t="s">
        <v>178</v>
      </c>
      <c r="N17" s="125" t="s">
        <v>179</v>
      </c>
      <c r="O17" s="125" t="s">
        <v>180</v>
      </c>
      <c r="P17" s="125" t="s">
        <v>181</v>
      </c>
      <c r="Q17" s="125" t="s">
        <v>182</v>
      </c>
      <c r="R17" s="125" t="s">
        <v>183</v>
      </c>
      <c r="S17" s="125" t="s">
        <v>184</v>
      </c>
      <c r="T17" s="125" t="s">
        <v>185</v>
      </c>
      <c r="U17" s="125" t="s">
        <v>186</v>
      </c>
      <c r="V17" s="125" t="s">
        <v>187</v>
      </c>
      <c r="W17" s="125" t="s">
        <v>188</v>
      </c>
      <c r="X17" s="125" t="s">
        <v>189</v>
      </c>
      <c r="Y17" s="125" t="s">
        <v>190</v>
      </c>
      <c r="Z17" s="125" t="s">
        <v>191</v>
      </c>
      <c r="AA17" s="125" t="s">
        <v>192</v>
      </c>
      <c r="AB17" s="125" t="s">
        <v>193</v>
      </c>
      <c r="AC17" s="125" t="s">
        <v>194</v>
      </c>
      <c r="AD17" s="125" t="s">
        <v>195</v>
      </c>
      <c r="AE17" s="125" t="s">
        <v>196</v>
      </c>
      <c r="AF17" s="125" t="s">
        <v>197</v>
      </c>
      <c r="AG17" s="125" t="s">
        <v>198</v>
      </c>
      <c r="AH17" s="125" t="s">
        <v>199</v>
      </c>
      <c r="AI17" s="125" t="s">
        <v>200</v>
      </c>
      <c r="AJ17" s="125" t="s">
        <v>201</v>
      </c>
      <c r="AK17" s="125" t="s">
        <v>202</v>
      </c>
      <c r="AL17" s="125" t="s">
        <v>203</v>
      </c>
      <c r="AM17" s="125" t="s">
        <v>204</v>
      </c>
      <c r="AN17" s="125" t="s">
        <v>205</v>
      </c>
      <c r="AO17" s="125" t="s">
        <v>206</v>
      </c>
      <c r="AP17" s="125" t="s">
        <v>207</v>
      </c>
      <c r="AQ17" s="125" t="s">
        <v>208</v>
      </c>
      <c r="AR17" s="125" t="s">
        <v>209</v>
      </c>
      <c r="AS17" s="125" t="s">
        <v>210</v>
      </c>
      <c r="AT17" s="125" t="s">
        <v>211</v>
      </c>
      <c r="AU17" s="125"/>
      <c r="AV17" s="125"/>
      <c r="AW17" s="125"/>
      <c r="AX17" s="125"/>
      <c r="AY17" s="125"/>
      <c r="AZ17" s="125"/>
      <c r="BA17" s="125"/>
      <c r="BB17" s="125"/>
      <c r="BC17" s="125"/>
      <c r="BD17" s="125"/>
      <c r="BE17" s="125"/>
      <c r="BF17" s="125"/>
      <c r="BG17" s="125"/>
      <c r="BH17" s="125"/>
      <c r="BI17" s="125"/>
      <c r="BJ17" s="125"/>
      <c r="BK17" s="125"/>
    </row>
    <row r="18" spans="1:63" x14ac:dyDescent="0.2">
      <c r="A18" s="6" t="s">
        <v>158</v>
      </c>
      <c r="B18" s="127">
        <v>1287</v>
      </c>
      <c r="C18" s="127">
        <v>287079</v>
      </c>
      <c r="D18" s="127">
        <v>2570317882.1200004</v>
      </c>
      <c r="E18" s="127">
        <v>1258</v>
      </c>
      <c r="F18" s="127">
        <v>277933</v>
      </c>
      <c r="G18" s="127">
        <v>2458019062.1200004</v>
      </c>
      <c r="H18" s="127">
        <v>29</v>
      </c>
      <c r="I18" s="127">
        <v>9146</v>
      </c>
      <c r="J18" s="127">
        <v>112298820</v>
      </c>
      <c r="L18" s="122" t="s">
        <v>213</v>
      </c>
      <c r="M18" s="122">
        <v>1707</v>
      </c>
      <c r="N18" s="122">
        <v>614</v>
      </c>
      <c r="O18" s="122">
        <v>726</v>
      </c>
      <c r="P18" s="122">
        <v>0</v>
      </c>
      <c r="Q18" s="122">
        <v>23</v>
      </c>
      <c r="R18" s="122">
        <v>45</v>
      </c>
      <c r="S18" s="122">
        <v>27</v>
      </c>
      <c r="T18" s="122">
        <v>428</v>
      </c>
      <c r="V18" s="122">
        <v>180</v>
      </c>
      <c r="W18" s="122">
        <v>182</v>
      </c>
      <c r="X18" s="122">
        <v>17</v>
      </c>
      <c r="Y18" s="122">
        <v>58</v>
      </c>
      <c r="Z18" s="122">
        <v>96</v>
      </c>
      <c r="AA18" s="122">
        <v>1946</v>
      </c>
      <c r="AB18" s="122">
        <v>2</v>
      </c>
      <c r="AC18" s="122">
        <v>373</v>
      </c>
      <c r="AD18" s="122">
        <v>245347</v>
      </c>
      <c r="AE18" s="122">
        <v>151830</v>
      </c>
      <c r="AF18" s="122">
        <v>116016</v>
      </c>
      <c r="AG18" s="122">
        <v>1099</v>
      </c>
      <c r="AH18" s="122">
        <v>10652</v>
      </c>
      <c r="AI18" s="122">
        <v>66638</v>
      </c>
      <c r="AJ18" s="122">
        <v>68</v>
      </c>
      <c r="AK18" s="122">
        <v>101963</v>
      </c>
      <c r="AL18" s="122">
        <v>413</v>
      </c>
      <c r="AM18" s="122">
        <v>9092</v>
      </c>
      <c r="AN18" s="122">
        <v>21691</v>
      </c>
      <c r="AO18" s="122">
        <v>5460</v>
      </c>
      <c r="AP18" s="122">
        <v>60477</v>
      </c>
      <c r="AQ18" s="122">
        <v>20392</v>
      </c>
      <c r="AR18" s="122">
        <v>320408</v>
      </c>
      <c r="AS18" s="122">
        <v>2196</v>
      </c>
      <c r="AT18" s="122">
        <v>77669</v>
      </c>
    </row>
    <row r="19" spans="1:63" x14ac:dyDescent="0.2">
      <c r="A19" s="6" t="s">
        <v>214</v>
      </c>
      <c r="B19" s="127">
        <v>0</v>
      </c>
      <c r="C19" s="127">
        <v>0</v>
      </c>
      <c r="D19" s="127">
        <v>0</v>
      </c>
      <c r="E19" s="127">
        <v>0</v>
      </c>
      <c r="F19" s="127">
        <v>0</v>
      </c>
      <c r="G19" s="127">
        <v>0</v>
      </c>
      <c r="H19" s="127">
        <v>0</v>
      </c>
      <c r="I19" s="127">
        <v>0</v>
      </c>
      <c r="J19" s="127">
        <v>0</v>
      </c>
    </row>
    <row r="20" spans="1:63" x14ac:dyDescent="0.2">
      <c r="A20" s="6" t="s">
        <v>160</v>
      </c>
      <c r="B20" s="127">
        <v>0</v>
      </c>
      <c r="C20" s="127">
        <v>0</v>
      </c>
      <c r="D20" s="127">
        <v>441849113.33000004</v>
      </c>
      <c r="E20" s="127">
        <v>0</v>
      </c>
      <c r="F20" s="127">
        <v>0</v>
      </c>
      <c r="G20" s="127">
        <v>441849113.33000004</v>
      </c>
      <c r="H20" s="127">
        <v>0</v>
      </c>
      <c r="I20" s="127">
        <v>0</v>
      </c>
      <c r="J20" s="127">
        <v>0</v>
      </c>
    </row>
    <row r="21" spans="1:63" x14ac:dyDescent="0.2">
      <c r="A21" s="6" t="s">
        <v>215</v>
      </c>
      <c r="B21" s="127">
        <v>0</v>
      </c>
      <c r="C21" s="127">
        <v>43081</v>
      </c>
      <c r="D21" s="127">
        <v>296819188.29999995</v>
      </c>
      <c r="E21" s="127">
        <v>0</v>
      </c>
      <c r="F21" s="127">
        <v>43081</v>
      </c>
      <c r="G21" s="127">
        <v>296819188.29999995</v>
      </c>
      <c r="H21" s="127">
        <v>0</v>
      </c>
      <c r="I21" s="127">
        <v>0</v>
      </c>
      <c r="J21" s="127">
        <v>0</v>
      </c>
    </row>
    <row r="22" spans="1:63" x14ac:dyDescent="0.2">
      <c r="A22" s="6" t="s">
        <v>161</v>
      </c>
      <c r="B22" s="127">
        <v>189654</v>
      </c>
      <c r="C22" s="127">
        <v>191606</v>
      </c>
      <c r="D22" s="127">
        <v>124092295.44</v>
      </c>
      <c r="E22" s="127">
        <v>189654</v>
      </c>
      <c r="F22" s="127">
        <v>189654</v>
      </c>
      <c r="G22" s="127">
        <v>45374004.439999998</v>
      </c>
      <c r="H22" s="127">
        <v>0</v>
      </c>
      <c r="I22" s="127">
        <v>1952</v>
      </c>
      <c r="J22" s="127">
        <v>78718291</v>
      </c>
    </row>
    <row r="23" spans="1:63" x14ac:dyDescent="0.2">
      <c r="A23" s="6"/>
      <c r="B23" s="126"/>
      <c r="C23" s="126"/>
      <c r="D23" s="126"/>
      <c r="E23" s="127"/>
      <c r="F23" s="127"/>
      <c r="G23" s="127"/>
      <c r="H23" s="127"/>
      <c r="I23" s="127"/>
      <c r="J23" s="127"/>
    </row>
    <row r="24" spans="1:63" x14ac:dyDescent="0.2">
      <c r="A24" s="10" t="s">
        <v>48</v>
      </c>
      <c r="B24" s="126">
        <v>683</v>
      </c>
      <c r="C24" s="126">
        <v>273177</v>
      </c>
      <c r="D24" s="126">
        <v>3267667518.2699995</v>
      </c>
      <c r="E24" s="126">
        <v>661</v>
      </c>
      <c r="F24" s="126">
        <v>266254</v>
      </c>
      <c r="G24" s="126">
        <v>3093203536.2699995</v>
      </c>
      <c r="H24" s="126">
        <v>22</v>
      </c>
      <c r="I24" s="126">
        <v>6923</v>
      </c>
      <c r="J24" s="126">
        <v>174463982</v>
      </c>
    </row>
    <row r="25" spans="1:63" x14ac:dyDescent="0.2">
      <c r="A25" s="6"/>
      <c r="B25" s="126"/>
      <c r="C25" s="126"/>
      <c r="D25" s="126"/>
      <c r="E25" s="127"/>
      <c r="F25" s="127"/>
      <c r="G25" s="127"/>
      <c r="H25" s="127"/>
      <c r="I25" s="127"/>
      <c r="J25" s="127"/>
    </row>
    <row r="26" spans="1:63" x14ac:dyDescent="0.2">
      <c r="A26" s="6" t="s">
        <v>216</v>
      </c>
      <c r="B26" s="127">
        <v>0</v>
      </c>
      <c r="C26" s="127">
        <v>1146</v>
      </c>
      <c r="D26" s="127">
        <v>40512882.809999995</v>
      </c>
      <c r="E26" s="127">
        <v>0</v>
      </c>
      <c r="F26" s="127">
        <v>1146</v>
      </c>
      <c r="G26" s="127">
        <v>40512882.809999995</v>
      </c>
      <c r="H26" s="127">
        <v>0</v>
      </c>
      <c r="I26" s="127">
        <v>0</v>
      </c>
      <c r="J26" s="127">
        <v>0</v>
      </c>
    </row>
    <row r="27" spans="1:63" x14ac:dyDescent="0.2">
      <c r="A27" s="6" t="s">
        <v>168</v>
      </c>
      <c r="B27" s="127">
        <v>118</v>
      </c>
      <c r="C27" s="127">
        <v>121650</v>
      </c>
      <c r="D27" s="127">
        <v>1597078628.6599998</v>
      </c>
      <c r="E27" s="127">
        <v>118</v>
      </c>
      <c r="F27" s="127">
        <v>121650</v>
      </c>
      <c r="G27" s="127">
        <v>1597078628.6599998</v>
      </c>
      <c r="H27" s="127">
        <v>0</v>
      </c>
      <c r="I27" s="127">
        <v>0</v>
      </c>
      <c r="J27" s="127">
        <v>0</v>
      </c>
    </row>
    <row r="28" spans="1:63" x14ac:dyDescent="0.2">
      <c r="A28" s="6" t="s">
        <v>167</v>
      </c>
      <c r="B28" s="127">
        <v>40</v>
      </c>
      <c r="C28" s="127">
        <v>89461</v>
      </c>
      <c r="D28" s="127">
        <v>650345643.76999998</v>
      </c>
      <c r="E28" s="127">
        <v>24</v>
      </c>
      <c r="F28" s="127">
        <v>82758</v>
      </c>
      <c r="G28" s="127">
        <v>633318243.76999998</v>
      </c>
      <c r="H28" s="127">
        <v>16</v>
      </c>
      <c r="I28" s="127">
        <v>6703</v>
      </c>
      <c r="J28" s="127">
        <v>17027400</v>
      </c>
    </row>
    <row r="29" spans="1:63" x14ac:dyDescent="0.2">
      <c r="A29" s="6" t="s">
        <v>163</v>
      </c>
      <c r="B29" s="127">
        <v>0</v>
      </c>
      <c r="C29" s="127">
        <v>0</v>
      </c>
      <c r="D29" s="127">
        <v>126600400.44999999</v>
      </c>
      <c r="E29" s="127">
        <v>0</v>
      </c>
      <c r="F29" s="127">
        <v>0</v>
      </c>
      <c r="G29" s="127">
        <v>126600400.44999999</v>
      </c>
      <c r="H29" s="127">
        <v>0</v>
      </c>
      <c r="I29" s="127">
        <v>0</v>
      </c>
      <c r="J29" s="127">
        <v>0</v>
      </c>
    </row>
    <row r="30" spans="1:63" x14ac:dyDescent="0.2">
      <c r="A30" s="6" t="s">
        <v>217</v>
      </c>
      <c r="B30" s="127">
        <v>0</v>
      </c>
      <c r="C30" s="127">
        <v>0</v>
      </c>
      <c r="D30" s="127">
        <v>0</v>
      </c>
      <c r="E30" s="127">
        <v>0</v>
      </c>
      <c r="F30" s="127">
        <v>0</v>
      </c>
      <c r="G30" s="127">
        <v>0</v>
      </c>
      <c r="H30" s="127">
        <v>0</v>
      </c>
      <c r="I30" s="127">
        <v>0</v>
      </c>
      <c r="J30" s="127">
        <v>0</v>
      </c>
    </row>
    <row r="31" spans="1:63" x14ac:dyDescent="0.2">
      <c r="A31" s="6" t="s">
        <v>161</v>
      </c>
      <c r="B31" s="127">
        <v>525</v>
      </c>
      <c r="C31" s="127">
        <v>60920</v>
      </c>
      <c r="D31" s="127">
        <v>853129962.57999992</v>
      </c>
      <c r="E31" s="127">
        <v>519</v>
      </c>
      <c r="F31" s="127">
        <v>60700</v>
      </c>
      <c r="G31" s="127">
        <v>695693380.57999992</v>
      </c>
      <c r="H31" s="127">
        <v>6</v>
      </c>
      <c r="I31" s="127">
        <v>220</v>
      </c>
      <c r="J31" s="127">
        <v>157436582</v>
      </c>
    </row>
    <row r="32" spans="1:63" x14ac:dyDescent="0.2">
      <c r="A32" s="6"/>
      <c r="B32" s="126"/>
      <c r="C32" s="126"/>
      <c r="D32" s="126"/>
      <c r="E32" s="127"/>
      <c r="F32" s="127"/>
      <c r="G32" s="127"/>
      <c r="H32" s="127"/>
      <c r="I32" s="127"/>
      <c r="J32" s="127"/>
    </row>
    <row r="33" spans="1:10" x14ac:dyDescent="0.2">
      <c r="A33" s="10" t="s">
        <v>52</v>
      </c>
      <c r="B33" s="126">
        <v>243949</v>
      </c>
      <c r="C33" s="126">
        <v>1178808</v>
      </c>
      <c r="D33" s="126">
        <v>9841382440.0699997</v>
      </c>
      <c r="E33" s="126">
        <v>243726</v>
      </c>
      <c r="F33" s="126">
        <v>1123076</v>
      </c>
      <c r="G33" s="126">
        <v>9155840648.0699997</v>
      </c>
      <c r="H33" s="126">
        <v>223</v>
      </c>
      <c r="I33" s="126">
        <v>55732</v>
      </c>
      <c r="J33" s="126">
        <v>685541792</v>
      </c>
    </row>
    <row r="34" spans="1:10" ht="13.5" thickBot="1" x14ac:dyDescent="0.25">
      <c r="A34" s="5"/>
      <c r="B34" s="5"/>
      <c r="C34" s="5"/>
      <c r="D34" s="5"/>
      <c r="E34" s="5"/>
      <c r="F34" s="5"/>
      <c r="G34" s="5"/>
      <c r="H34" s="5"/>
      <c r="I34" s="5"/>
      <c r="J34" s="5"/>
    </row>
    <row r="35" spans="1:10" x14ac:dyDescent="0.2">
      <c r="A35" s="1"/>
      <c r="B35" s="119"/>
      <c r="C35" s="119"/>
      <c r="D35" s="1"/>
      <c r="E35" s="1"/>
      <c r="F35" s="1"/>
      <c r="G35" s="1"/>
      <c r="H35" s="1"/>
      <c r="I35" s="1"/>
      <c r="J35" s="1"/>
    </row>
    <row r="36" spans="1:10" x14ac:dyDescent="0.2">
      <c r="A36" s="128" t="s">
        <v>236</v>
      </c>
      <c r="B36" s="129"/>
      <c r="C36" s="129"/>
      <c r="D36" s="129"/>
      <c r="E36" s="129"/>
      <c r="F36" s="129"/>
      <c r="G36" s="129"/>
      <c r="H36" s="1"/>
      <c r="I36" s="1"/>
      <c r="J36" s="1"/>
    </row>
    <row r="37" spans="1:10" x14ac:dyDescent="0.2">
      <c r="A37" s="111" t="s">
        <v>22</v>
      </c>
      <c r="B37" s="1"/>
      <c r="C37" s="1"/>
      <c r="D37" s="1"/>
      <c r="E37" s="1"/>
      <c r="F37" s="1"/>
      <c r="G37" s="1"/>
      <c r="H37" s="1"/>
      <c r="I37" s="1"/>
      <c r="J37" s="1"/>
    </row>
  </sheetData>
  <mergeCells count="11">
    <mergeCell ref="D11:D12"/>
    <mergeCell ref="G11:G12"/>
    <mergeCell ref="J11:J12"/>
    <mergeCell ref="A3:J3"/>
    <mergeCell ref="A4:J4"/>
    <mergeCell ref="A5:J5"/>
    <mergeCell ref="A6:J6"/>
    <mergeCell ref="A7:J7"/>
    <mergeCell ref="B10:D10"/>
    <mergeCell ref="E10:G10"/>
    <mergeCell ref="H10:J10"/>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K37"/>
  <sheetViews>
    <sheetView workbookViewId="0">
      <selection activeCell="A12" sqref="A12"/>
    </sheetView>
  </sheetViews>
  <sheetFormatPr defaultColWidth="11.42578125" defaultRowHeight="12.75" x14ac:dyDescent="0.2"/>
  <cols>
    <col min="1" max="1" width="41.85546875" style="122" customWidth="1"/>
    <col min="2" max="2" width="10.5703125" style="122" customWidth="1"/>
    <col min="3" max="3" width="13.7109375" style="122" customWidth="1"/>
    <col min="4" max="4" width="18.42578125" style="122" customWidth="1"/>
    <col min="5" max="5" width="11" style="122" customWidth="1"/>
    <col min="6" max="6" width="13.85546875" style="122" bestFit="1" customWidth="1"/>
    <col min="7" max="7" width="20.140625" style="122" bestFit="1" customWidth="1"/>
    <col min="8" max="8" width="10.5703125" style="122" customWidth="1"/>
    <col min="9" max="9" width="13.85546875" style="122" bestFit="1" customWidth="1"/>
    <col min="10" max="10" width="17" style="122" bestFit="1" customWidth="1"/>
    <col min="11" max="11" width="11.42578125" style="122" hidden="1" customWidth="1"/>
    <col min="12" max="12" width="20.7109375" style="122" hidden="1" customWidth="1"/>
    <col min="13" max="21" width="17.7109375" style="122" hidden="1" customWidth="1"/>
    <col min="22" max="29" width="18.7109375" style="122" hidden="1" customWidth="1"/>
    <col min="30" max="38" width="17.7109375" style="122" hidden="1" customWidth="1"/>
    <col min="39" max="46" width="18.7109375" style="122" hidden="1" customWidth="1"/>
    <col min="47" max="55" width="20" style="122" bestFit="1" customWidth="1"/>
    <col min="56" max="63" width="21.140625" style="122" bestFit="1" customWidth="1"/>
    <col min="64" max="256" width="11.5703125" style="122"/>
    <col min="257" max="257" width="41.85546875" style="122" customWidth="1"/>
    <col min="258" max="258" width="10.5703125" style="122" customWidth="1"/>
    <col min="259" max="259" width="13.7109375" style="122" customWidth="1"/>
    <col min="260" max="260" width="18.42578125" style="122" customWidth="1"/>
    <col min="261" max="261" width="11" style="122" customWidth="1"/>
    <col min="262" max="262" width="13.85546875" style="122" bestFit="1" customWidth="1"/>
    <col min="263" max="263" width="20.140625" style="122" bestFit="1" customWidth="1"/>
    <col min="264" max="264" width="10.5703125" style="122" customWidth="1"/>
    <col min="265" max="265" width="13.85546875" style="122" bestFit="1" customWidth="1"/>
    <col min="266" max="266" width="17" style="122" bestFit="1" customWidth="1"/>
    <col min="267" max="302" width="0" style="122" hidden="1" customWidth="1"/>
    <col min="303" max="311" width="20" style="122" bestFit="1" customWidth="1"/>
    <col min="312" max="319" width="21.140625" style="122" bestFit="1" customWidth="1"/>
    <col min="320" max="512" width="11.5703125" style="122"/>
    <col min="513" max="513" width="41.85546875" style="122" customWidth="1"/>
    <col min="514" max="514" width="10.5703125" style="122" customWidth="1"/>
    <col min="515" max="515" width="13.7109375" style="122" customWidth="1"/>
    <col min="516" max="516" width="18.42578125" style="122" customWidth="1"/>
    <col min="517" max="517" width="11" style="122" customWidth="1"/>
    <col min="518" max="518" width="13.85546875" style="122" bestFit="1" customWidth="1"/>
    <col min="519" max="519" width="20.140625" style="122" bestFit="1" customWidth="1"/>
    <col min="520" max="520" width="10.5703125" style="122" customWidth="1"/>
    <col min="521" max="521" width="13.85546875" style="122" bestFit="1" customWidth="1"/>
    <col min="522" max="522" width="17" style="122" bestFit="1" customWidth="1"/>
    <col min="523" max="558" width="0" style="122" hidden="1" customWidth="1"/>
    <col min="559" max="567" width="20" style="122" bestFit="1" customWidth="1"/>
    <col min="568" max="575" width="21.140625" style="122" bestFit="1" customWidth="1"/>
    <col min="576" max="768" width="11.5703125" style="122"/>
    <col min="769" max="769" width="41.85546875" style="122" customWidth="1"/>
    <col min="770" max="770" width="10.5703125" style="122" customWidth="1"/>
    <col min="771" max="771" width="13.7109375" style="122" customWidth="1"/>
    <col min="772" max="772" width="18.42578125" style="122" customWidth="1"/>
    <col min="773" max="773" width="11" style="122" customWidth="1"/>
    <col min="774" max="774" width="13.85546875" style="122" bestFit="1" customWidth="1"/>
    <col min="775" max="775" width="20.140625" style="122" bestFit="1" customWidth="1"/>
    <col min="776" max="776" width="10.5703125" style="122" customWidth="1"/>
    <col min="777" max="777" width="13.85546875" style="122" bestFit="1" customWidth="1"/>
    <col min="778" max="778" width="17" style="122" bestFit="1" customWidth="1"/>
    <col min="779" max="814" width="0" style="122" hidden="1" customWidth="1"/>
    <col min="815" max="823" width="20" style="122" bestFit="1" customWidth="1"/>
    <col min="824" max="831" width="21.140625" style="122" bestFit="1" customWidth="1"/>
    <col min="832" max="1024" width="11.5703125" style="122"/>
    <col min="1025" max="1025" width="41.85546875" style="122" customWidth="1"/>
    <col min="1026" max="1026" width="10.5703125" style="122" customWidth="1"/>
    <col min="1027" max="1027" width="13.7109375" style="122" customWidth="1"/>
    <col min="1028" max="1028" width="18.42578125" style="122" customWidth="1"/>
    <col min="1029" max="1029" width="11" style="122" customWidth="1"/>
    <col min="1030" max="1030" width="13.85546875" style="122" bestFit="1" customWidth="1"/>
    <col min="1031" max="1031" width="20.140625" style="122" bestFit="1" customWidth="1"/>
    <col min="1032" max="1032" width="10.5703125" style="122" customWidth="1"/>
    <col min="1033" max="1033" width="13.85546875" style="122" bestFit="1" customWidth="1"/>
    <col min="1034" max="1034" width="17" style="122" bestFit="1" customWidth="1"/>
    <col min="1035" max="1070" width="0" style="122" hidden="1" customWidth="1"/>
    <col min="1071" max="1079" width="20" style="122" bestFit="1" customWidth="1"/>
    <col min="1080" max="1087" width="21.140625" style="122" bestFit="1" customWidth="1"/>
    <col min="1088" max="1280" width="11.5703125" style="122"/>
    <col min="1281" max="1281" width="41.85546875" style="122" customWidth="1"/>
    <col min="1282" max="1282" width="10.5703125" style="122" customWidth="1"/>
    <col min="1283" max="1283" width="13.7109375" style="122" customWidth="1"/>
    <col min="1284" max="1284" width="18.42578125" style="122" customWidth="1"/>
    <col min="1285" max="1285" width="11" style="122" customWidth="1"/>
    <col min="1286" max="1286" width="13.85546875" style="122" bestFit="1" customWidth="1"/>
    <col min="1287" max="1287" width="20.140625" style="122" bestFit="1" customWidth="1"/>
    <col min="1288" max="1288" width="10.5703125" style="122" customWidth="1"/>
    <col min="1289" max="1289" width="13.85546875" style="122" bestFit="1" customWidth="1"/>
    <col min="1290" max="1290" width="17" style="122" bestFit="1" customWidth="1"/>
    <col min="1291" max="1326" width="0" style="122" hidden="1" customWidth="1"/>
    <col min="1327" max="1335" width="20" style="122" bestFit="1" customWidth="1"/>
    <col min="1336" max="1343" width="21.140625" style="122" bestFit="1" customWidth="1"/>
    <col min="1344" max="1536" width="11.5703125" style="122"/>
    <col min="1537" max="1537" width="41.85546875" style="122" customWidth="1"/>
    <col min="1538" max="1538" width="10.5703125" style="122" customWidth="1"/>
    <col min="1539" max="1539" width="13.7109375" style="122" customWidth="1"/>
    <col min="1540" max="1540" width="18.42578125" style="122" customWidth="1"/>
    <col min="1541" max="1541" width="11" style="122" customWidth="1"/>
    <col min="1542" max="1542" width="13.85546875" style="122" bestFit="1" customWidth="1"/>
    <col min="1543" max="1543" width="20.140625" style="122" bestFit="1" customWidth="1"/>
    <col min="1544" max="1544" width="10.5703125" style="122" customWidth="1"/>
    <col min="1545" max="1545" width="13.85546875" style="122" bestFit="1" customWidth="1"/>
    <col min="1546" max="1546" width="17" style="122" bestFit="1" customWidth="1"/>
    <col min="1547" max="1582" width="0" style="122" hidden="1" customWidth="1"/>
    <col min="1583" max="1591" width="20" style="122" bestFit="1" customWidth="1"/>
    <col min="1592" max="1599" width="21.140625" style="122" bestFit="1" customWidth="1"/>
    <col min="1600" max="1792" width="11.5703125" style="122"/>
    <col min="1793" max="1793" width="41.85546875" style="122" customWidth="1"/>
    <col min="1794" max="1794" width="10.5703125" style="122" customWidth="1"/>
    <col min="1795" max="1795" width="13.7109375" style="122" customWidth="1"/>
    <col min="1796" max="1796" width="18.42578125" style="122" customWidth="1"/>
    <col min="1797" max="1797" width="11" style="122" customWidth="1"/>
    <col min="1798" max="1798" width="13.85546875" style="122" bestFit="1" customWidth="1"/>
    <col min="1799" max="1799" width="20.140625" style="122" bestFit="1" customWidth="1"/>
    <col min="1800" max="1800" width="10.5703125" style="122" customWidth="1"/>
    <col min="1801" max="1801" width="13.85546875" style="122" bestFit="1" customWidth="1"/>
    <col min="1802" max="1802" width="17" style="122" bestFit="1" customWidth="1"/>
    <col min="1803" max="1838" width="0" style="122" hidden="1" customWidth="1"/>
    <col min="1839" max="1847" width="20" style="122" bestFit="1" customWidth="1"/>
    <col min="1848" max="1855" width="21.140625" style="122" bestFit="1" customWidth="1"/>
    <col min="1856" max="2048" width="11.5703125" style="122"/>
    <col min="2049" max="2049" width="41.85546875" style="122" customWidth="1"/>
    <col min="2050" max="2050" width="10.5703125" style="122" customWidth="1"/>
    <col min="2051" max="2051" width="13.7109375" style="122" customWidth="1"/>
    <col min="2052" max="2052" width="18.42578125" style="122" customWidth="1"/>
    <col min="2053" max="2053" width="11" style="122" customWidth="1"/>
    <col min="2054" max="2054" width="13.85546875" style="122" bestFit="1" customWidth="1"/>
    <col min="2055" max="2055" width="20.140625" style="122" bestFit="1" customWidth="1"/>
    <col min="2056" max="2056" width="10.5703125" style="122" customWidth="1"/>
    <col min="2057" max="2057" width="13.85546875" style="122" bestFit="1" customWidth="1"/>
    <col min="2058" max="2058" width="17" style="122" bestFit="1" customWidth="1"/>
    <col min="2059" max="2094" width="0" style="122" hidden="1" customWidth="1"/>
    <col min="2095" max="2103" width="20" style="122" bestFit="1" customWidth="1"/>
    <col min="2104" max="2111" width="21.140625" style="122" bestFit="1" customWidth="1"/>
    <col min="2112" max="2304" width="11.5703125" style="122"/>
    <col min="2305" max="2305" width="41.85546875" style="122" customWidth="1"/>
    <col min="2306" max="2306" width="10.5703125" style="122" customWidth="1"/>
    <col min="2307" max="2307" width="13.7109375" style="122" customWidth="1"/>
    <col min="2308" max="2308" width="18.42578125" style="122" customWidth="1"/>
    <col min="2309" max="2309" width="11" style="122" customWidth="1"/>
    <col min="2310" max="2310" width="13.85546875" style="122" bestFit="1" customWidth="1"/>
    <col min="2311" max="2311" width="20.140625" style="122" bestFit="1" customWidth="1"/>
    <col min="2312" max="2312" width="10.5703125" style="122" customWidth="1"/>
    <col min="2313" max="2313" width="13.85546875" style="122" bestFit="1" customWidth="1"/>
    <col min="2314" max="2314" width="17" style="122" bestFit="1" customWidth="1"/>
    <col min="2315" max="2350" width="0" style="122" hidden="1" customWidth="1"/>
    <col min="2351" max="2359" width="20" style="122" bestFit="1" customWidth="1"/>
    <col min="2360" max="2367" width="21.140625" style="122" bestFit="1" customWidth="1"/>
    <col min="2368" max="2560" width="11.5703125" style="122"/>
    <col min="2561" max="2561" width="41.85546875" style="122" customWidth="1"/>
    <col min="2562" max="2562" width="10.5703125" style="122" customWidth="1"/>
    <col min="2563" max="2563" width="13.7109375" style="122" customWidth="1"/>
    <col min="2564" max="2564" width="18.42578125" style="122" customWidth="1"/>
    <col min="2565" max="2565" width="11" style="122" customWidth="1"/>
    <col min="2566" max="2566" width="13.85546875" style="122" bestFit="1" customWidth="1"/>
    <col min="2567" max="2567" width="20.140625" style="122" bestFit="1" customWidth="1"/>
    <col min="2568" max="2568" width="10.5703125" style="122" customWidth="1"/>
    <col min="2569" max="2569" width="13.85546875" style="122" bestFit="1" customWidth="1"/>
    <col min="2570" max="2570" width="17" style="122" bestFit="1" customWidth="1"/>
    <col min="2571" max="2606" width="0" style="122" hidden="1" customWidth="1"/>
    <col min="2607" max="2615" width="20" style="122" bestFit="1" customWidth="1"/>
    <col min="2616" max="2623" width="21.140625" style="122" bestFit="1" customWidth="1"/>
    <col min="2624" max="2816" width="11.5703125" style="122"/>
    <col min="2817" max="2817" width="41.85546875" style="122" customWidth="1"/>
    <col min="2818" max="2818" width="10.5703125" style="122" customWidth="1"/>
    <col min="2819" max="2819" width="13.7109375" style="122" customWidth="1"/>
    <col min="2820" max="2820" width="18.42578125" style="122" customWidth="1"/>
    <col min="2821" max="2821" width="11" style="122" customWidth="1"/>
    <col min="2822" max="2822" width="13.85546875" style="122" bestFit="1" customWidth="1"/>
    <col min="2823" max="2823" width="20.140625" style="122" bestFit="1" customWidth="1"/>
    <col min="2824" max="2824" width="10.5703125" style="122" customWidth="1"/>
    <col min="2825" max="2825" width="13.85546875" style="122" bestFit="1" customWidth="1"/>
    <col min="2826" max="2826" width="17" style="122" bestFit="1" customWidth="1"/>
    <col min="2827" max="2862" width="0" style="122" hidden="1" customWidth="1"/>
    <col min="2863" max="2871" width="20" style="122" bestFit="1" customWidth="1"/>
    <col min="2872" max="2879" width="21.140625" style="122" bestFit="1" customWidth="1"/>
    <col min="2880" max="3072" width="11.5703125" style="122"/>
    <col min="3073" max="3073" width="41.85546875" style="122" customWidth="1"/>
    <col min="3074" max="3074" width="10.5703125" style="122" customWidth="1"/>
    <col min="3075" max="3075" width="13.7109375" style="122" customWidth="1"/>
    <col min="3076" max="3076" width="18.42578125" style="122" customWidth="1"/>
    <col min="3077" max="3077" width="11" style="122" customWidth="1"/>
    <col min="3078" max="3078" width="13.85546875" style="122" bestFit="1" customWidth="1"/>
    <col min="3079" max="3079" width="20.140625" style="122" bestFit="1" customWidth="1"/>
    <col min="3080" max="3080" width="10.5703125" style="122" customWidth="1"/>
    <col min="3081" max="3081" width="13.85546875" style="122" bestFit="1" customWidth="1"/>
    <col min="3082" max="3082" width="17" style="122" bestFit="1" customWidth="1"/>
    <col min="3083" max="3118" width="0" style="122" hidden="1" customWidth="1"/>
    <col min="3119" max="3127" width="20" style="122" bestFit="1" customWidth="1"/>
    <col min="3128" max="3135" width="21.140625" style="122" bestFit="1" customWidth="1"/>
    <col min="3136" max="3328" width="11.5703125" style="122"/>
    <col min="3329" max="3329" width="41.85546875" style="122" customWidth="1"/>
    <col min="3330" max="3330" width="10.5703125" style="122" customWidth="1"/>
    <col min="3331" max="3331" width="13.7109375" style="122" customWidth="1"/>
    <col min="3332" max="3332" width="18.42578125" style="122" customWidth="1"/>
    <col min="3333" max="3333" width="11" style="122" customWidth="1"/>
    <col min="3334" max="3334" width="13.85546875" style="122" bestFit="1" customWidth="1"/>
    <col min="3335" max="3335" width="20.140625" style="122" bestFit="1" customWidth="1"/>
    <col min="3336" max="3336" width="10.5703125" style="122" customWidth="1"/>
    <col min="3337" max="3337" width="13.85546875" style="122" bestFit="1" customWidth="1"/>
    <col min="3338" max="3338" width="17" style="122" bestFit="1" customWidth="1"/>
    <col min="3339" max="3374" width="0" style="122" hidden="1" customWidth="1"/>
    <col min="3375" max="3383" width="20" style="122" bestFit="1" customWidth="1"/>
    <col min="3384" max="3391" width="21.140625" style="122" bestFit="1" customWidth="1"/>
    <col min="3392" max="3584" width="11.5703125" style="122"/>
    <col min="3585" max="3585" width="41.85546875" style="122" customWidth="1"/>
    <col min="3586" max="3586" width="10.5703125" style="122" customWidth="1"/>
    <col min="3587" max="3587" width="13.7109375" style="122" customWidth="1"/>
    <col min="3588" max="3588" width="18.42578125" style="122" customWidth="1"/>
    <col min="3589" max="3589" width="11" style="122" customWidth="1"/>
    <col min="3590" max="3590" width="13.85546875" style="122" bestFit="1" customWidth="1"/>
    <col min="3591" max="3591" width="20.140625" style="122" bestFit="1" customWidth="1"/>
    <col min="3592" max="3592" width="10.5703125" style="122" customWidth="1"/>
    <col min="3593" max="3593" width="13.85546875" style="122" bestFit="1" customWidth="1"/>
    <col min="3594" max="3594" width="17" style="122" bestFit="1" customWidth="1"/>
    <col min="3595" max="3630" width="0" style="122" hidden="1" customWidth="1"/>
    <col min="3631" max="3639" width="20" style="122" bestFit="1" customWidth="1"/>
    <col min="3640" max="3647" width="21.140625" style="122" bestFit="1" customWidth="1"/>
    <col min="3648" max="3840" width="11.5703125" style="122"/>
    <col min="3841" max="3841" width="41.85546875" style="122" customWidth="1"/>
    <col min="3842" max="3842" width="10.5703125" style="122" customWidth="1"/>
    <col min="3843" max="3843" width="13.7109375" style="122" customWidth="1"/>
    <col min="3844" max="3844" width="18.42578125" style="122" customWidth="1"/>
    <col min="3845" max="3845" width="11" style="122" customWidth="1"/>
    <col min="3846" max="3846" width="13.85546875" style="122" bestFit="1" customWidth="1"/>
    <col min="3847" max="3847" width="20.140625" style="122" bestFit="1" customWidth="1"/>
    <col min="3848" max="3848" width="10.5703125" style="122" customWidth="1"/>
    <col min="3849" max="3849" width="13.85546875" style="122" bestFit="1" customWidth="1"/>
    <col min="3850" max="3850" width="17" style="122" bestFit="1" customWidth="1"/>
    <col min="3851" max="3886" width="0" style="122" hidden="1" customWidth="1"/>
    <col min="3887" max="3895" width="20" style="122" bestFit="1" customWidth="1"/>
    <col min="3896" max="3903" width="21.140625" style="122" bestFit="1" customWidth="1"/>
    <col min="3904" max="4096" width="11.5703125" style="122"/>
    <col min="4097" max="4097" width="41.85546875" style="122" customWidth="1"/>
    <col min="4098" max="4098" width="10.5703125" style="122" customWidth="1"/>
    <col min="4099" max="4099" width="13.7109375" style="122" customWidth="1"/>
    <col min="4100" max="4100" width="18.42578125" style="122" customWidth="1"/>
    <col min="4101" max="4101" width="11" style="122" customWidth="1"/>
    <col min="4102" max="4102" width="13.85546875" style="122" bestFit="1" customWidth="1"/>
    <col min="4103" max="4103" width="20.140625" style="122" bestFit="1" customWidth="1"/>
    <col min="4104" max="4104" width="10.5703125" style="122" customWidth="1"/>
    <col min="4105" max="4105" width="13.85546875" style="122" bestFit="1" customWidth="1"/>
    <col min="4106" max="4106" width="17" style="122" bestFit="1" customWidth="1"/>
    <col min="4107" max="4142" width="0" style="122" hidden="1" customWidth="1"/>
    <col min="4143" max="4151" width="20" style="122" bestFit="1" customWidth="1"/>
    <col min="4152" max="4159" width="21.140625" style="122" bestFit="1" customWidth="1"/>
    <col min="4160" max="4352" width="11.5703125" style="122"/>
    <col min="4353" max="4353" width="41.85546875" style="122" customWidth="1"/>
    <col min="4354" max="4354" width="10.5703125" style="122" customWidth="1"/>
    <col min="4355" max="4355" width="13.7109375" style="122" customWidth="1"/>
    <col min="4356" max="4356" width="18.42578125" style="122" customWidth="1"/>
    <col min="4357" max="4357" width="11" style="122" customWidth="1"/>
    <col min="4358" max="4358" width="13.85546875" style="122" bestFit="1" customWidth="1"/>
    <col min="4359" max="4359" width="20.140625" style="122" bestFit="1" customWidth="1"/>
    <col min="4360" max="4360" width="10.5703125" style="122" customWidth="1"/>
    <col min="4361" max="4361" width="13.85546875" style="122" bestFit="1" customWidth="1"/>
    <col min="4362" max="4362" width="17" style="122" bestFit="1" customWidth="1"/>
    <col min="4363" max="4398" width="0" style="122" hidden="1" customWidth="1"/>
    <col min="4399" max="4407" width="20" style="122" bestFit="1" customWidth="1"/>
    <col min="4408" max="4415" width="21.140625" style="122" bestFit="1" customWidth="1"/>
    <col min="4416" max="4608" width="11.5703125" style="122"/>
    <col min="4609" max="4609" width="41.85546875" style="122" customWidth="1"/>
    <col min="4610" max="4610" width="10.5703125" style="122" customWidth="1"/>
    <col min="4611" max="4611" width="13.7109375" style="122" customWidth="1"/>
    <col min="4612" max="4612" width="18.42578125" style="122" customWidth="1"/>
    <col min="4613" max="4613" width="11" style="122" customWidth="1"/>
    <col min="4614" max="4614" width="13.85546875" style="122" bestFit="1" customWidth="1"/>
    <col min="4615" max="4615" width="20.140625" style="122" bestFit="1" customWidth="1"/>
    <col min="4616" max="4616" width="10.5703125" style="122" customWidth="1"/>
    <col min="4617" max="4617" width="13.85546875" style="122" bestFit="1" customWidth="1"/>
    <col min="4618" max="4618" width="17" style="122" bestFit="1" customWidth="1"/>
    <col min="4619" max="4654" width="0" style="122" hidden="1" customWidth="1"/>
    <col min="4655" max="4663" width="20" style="122" bestFit="1" customWidth="1"/>
    <col min="4664" max="4671" width="21.140625" style="122" bestFit="1" customWidth="1"/>
    <col min="4672" max="4864" width="11.5703125" style="122"/>
    <col min="4865" max="4865" width="41.85546875" style="122" customWidth="1"/>
    <col min="4866" max="4866" width="10.5703125" style="122" customWidth="1"/>
    <col min="4867" max="4867" width="13.7109375" style="122" customWidth="1"/>
    <col min="4868" max="4868" width="18.42578125" style="122" customWidth="1"/>
    <col min="4869" max="4869" width="11" style="122" customWidth="1"/>
    <col min="4870" max="4870" width="13.85546875" style="122" bestFit="1" customWidth="1"/>
    <col min="4871" max="4871" width="20.140625" style="122" bestFit="1" customWidth="1"/>
    <col min="4872" max="4872" width="10.5703125" style="122" customWidth="1"/>
    <col min="4873" max="4873" width="13.85546875" style="122" bestFit="1" customWidth="1"/>
    <col min="4874" max="4874" width="17" style="122" bestFit="1" customWidth="1"/>
    <col min="4875" max="4910" width="0" style="122" hidden="1" customWidth="1"/>
    <col min="4911" max="4919" width="20" style="122" bestFit="1" customWidth="1"/>
    <col min="4920" max="4927" width="21.140625" style="122" bestFit="1" customWidth="1"/>
    <col min="4928" max="5120" width="11.5703125" style="122"/>
    <col min="5121" max="5121" width="41.85546875" style="122" customWidth="1"/>
    <col min="5122" max="5122" width="10.5703125" style="122" customWidth="1"/>
    <col min="5123" max="5123" width="13.7109375" style="122" customWidth="1"/>
    <col min="5124" max="5124" width="18.42578125" style="122" customWidth="1"/>
    <col min="5125" max="5125" width="11" style="122" customWidth="1"/>
    <col min="5126" max="5126" width="13.85546875" style="122" bestFit="1" customWidth="1"/>
    <col min="5127" max="5127" width="20.140625" style="122" bestFit="1" customWidth="1"/>
    <col min="5128" max="5128" width="10.5703125" style="122" customWidth="1"/>
    <col min="5129" max="5129" width="13.85546875" style="122" bestFit="1" customWidth="1"/>
    <col min="5130" max="5130" width="17" style="122" bestFit="1" customWidth="1"/>
    <col min="5131" max="5166" width="0" style="122" hidden="1" customWidth="1"/>
    <col min="5167" max="5175" width="20" style="122" bestFit="1" customWidth="1"/>
    <col min="5176" max="5183" width="21.140625" style="122" bestFit="1" customWidth="1"/>
    <col min="5184" max="5376" width="11.5703125" style="122"/>
    <col min="5377" max="5377" width="41.85546875" style="122" customWidth="1"/>
    <col min="5378" max="5378" width="10.5703125" style="122" customWidth="1"/>
    <col min="5379" max="5379" width="13.7109375" style="122" customWidth="1"/>
    <col min="5380" max="5380" width="18.42578125" style="122" customWidth="1"/>
    <col min="5381" max="5381" width="11" style="122" customWidth="1"/>
    <col min="5382" max="5382" width="13.85546875" style="122" bestFit="1" customWidth="1"/>
    <col min="5383" max="5383" width="20.140625" style="122" bestFit="1" customWidth="1"/>
    <col min="5384" max="5384" width="10.5703125" style="122" customWidth="1"/>
    <col min="5385" max="5385" width="13.85546875" style="122" bestFit="1" customWidth="1"/>
    <col min="5386" max="5386" width="17" style="122" bestFit="1" customWidth="1"/>
    <col min="5387" max="5422" width="0" style="122" hidden="1" customWidth="1"/>
    <col min="5423" max="5431" width="20" style="122" bestFit="1" customWidth="1"/>
    <col min="5432" max="5439" width="21.140625" style="122" bestFit="1" customWidth="1"/>
    <col min="5440" max="5632" width="11.5703125" style="122"/>
    <col min="5633" max="5633" width="41.85546875" style="122" customWidth="1"/>
    <col min="5634" max="5634" width="10.5703125" style="122" customWidth="1"/>
    <col min="5635" max="5635" width="13.7109375" style="122" customWidth="1"/>
    <col min="5636" max="5636" width="18.42578125" style="122" customWidth="1"/>
    <col min="5637" max="5637" width="11" style="122" customWidth="1"/>
    <col min="5638" max="5638" width="13.85546875" style="122" bestFit="1" customWidth="1"/>
    <col min="5639" max="5639" width="20.140625" style="122" bestFit="1" customWidth="1"/>
    <col min="5640" max="5640" width="10.5703125" style="122" customWidth="1"/>
    <col min="5641" max="5641" width="13.85546875" style="122" bestFit="1" customWidth="1"/>
    <col min="5642" max="5642" width="17" style="122" bestFit="1" customWidth="1"/>
    <col min="5643" max="5678" width="0" style="122" hidden="1" customWidth="1"/>
    <col min="5679" max="5687" width="20" style="122" bestFit="1" customWidth="1"/>
    <col min="5688" max="5695" width="21.140625" style="122" bestFit="1" customWidth="1"/>
    <col min="5696" max="5888" width="11.5703125" style="122"/>
    <col min="5889" max="5889" width="41.85546875" style="122" customWidth="1"/>
    <col min="5890" max="5890" width="10.5703125" style="122" customWidth="1"/>
    <col min="5891" max="5891" width="13.7109375" style="122" customWidth="1"/>
    <col min="5892" max="5892" width="18.42578125" style="122" customWidth="1"/>
    <col min="5893" max="5893" width="11" style="122" customWidth="1"/>
    <col min="5894" max="5894" width="13.85546875" style="122" bestFit="1" customWidth="1"/>
    <col min="5895" max="5895" width="20.140625" style="122" bestFit="1" customWidth="1"/>
    <col min="5896" max="5896" width="10.5703125" style="122" customWidth="1"/>
    <col min="5897" max="5897" width="13.85546875" style="122" bestFit="1" customWidth="1"/>
    <col min="5898" max="5898" width="17" style="122" bestFit="1" customWidth="1"/>
    <col min="5899" max="5934" width="0" style="122" hidden="1" customWidth="1"/>
    <col min="5935" max="5943" width="20" style="122" bestFit="1" customWidth="1"/>
    <col min="5944" max="5951" width="21.140625" style="122" bestFit="1" customWidth="1"/>
    <col min="5952" max="6144" width="11.5703125" style="122"/>
    <col min="6145" max="6145" width="41.85546875" style="122" customWidth="1"/>
    <col min="6146" max="6146" width="10.5703125" style="122" customWidth="1"/>
    <col min="6147" max="6147" width="13.7109375" style="122" customWidth="1"/>
    <col min="6148" max="6148" width="18.42578125" style="122" customWidth="1"/>
    <col min="6149" max="6149" width="11" style="122" customWidth="1"/>
    <col min="6150" max="6150" width="13.85546875" style="122" bestFit="1" customWidth="1"/>
    <col min="6151" max="6151" width="20.140625" style="122" bestFit="1" customWidth="1"/>
    <col min="6152" max="6152" width="10.5703125" style="122" customWidth="1"/>
    <col min="6153" max="6153" width="13.85546875" style="122" bestFit="1" customWidth="1"/>
    <col min="6154" max="6154" width="17" style="122" bestFit="1" customWidth="1"/>
    <col min="6155" max="6190" width="0" style="122" hidden="1" customWidth="1"/>
    <col min="6191" max="6199" width="20" style="122" bestFit="1" customWidth="1"/>
    <col min="6200" max="6207" width="21.140625" style="122" bestFit="1" customWidth="1"/>
    <col min="6208" max="6400" width="11.5703125" style="122"/>
    <col min="6401" max="6401" width="41.85546875" style="122" customWidth="1"/>
    <col min="6402" max="6402" width="10.5703125" style="122" customWidth="1"/>
    <col min="6403" max="6403" width="13.7109375" style="122" customWidth="1"/>
    <col min="6404" max="6404" width="18.42578125" style="122" customWidth="1"/>
    <col min="6405" max="6405" width="11" style="122" customWidth="1"/>
    <col min="6406" max="6406" width="13.85546875" style="122" bestFit="1" customWidth="1"/>
    <col min="6407" max="6407" width="20.140625" style="122" bestFit="1" customWidth="1"/>
    <col min="6408" max="6408" width="10.5703125" style="122" customWidth="1"/>
    <col min="6409" max="6409" width="13.85546875" style="122" bestFit="1" customWidth="1"/>
    <col min="6410" max="6410" width="17" style="122" bestFit="1" customWidth="1"/>
    <col min="6411" max="6446" width="0" style="122" hidden="1" customWidth="1"/>
    <col min="6447" max="6455" width="20" style="122" bestFit="1" customWidth="1"/>
    <col min="6456" max="6463" width="21.140625" style="122" bestFit="1" customWidth="1"/>
    <col min="6464" max="6656" width="11.5703125" style="122"/>
    <col min="6657" max="6657" width="41.85546875" style="122" customWidth="1"/>
    <col min="6658" max="6658" width="10.5703125" style="122" customWidth="1"/>
    <col min="6659" max="6659" width="13.7109375" style="122" customWidth="1"/>
    <col min="6660" max="6660" width="18.42578125" style="122" customWidth="1"/>
    <col min="6661" max="6661" width="11" style="122" customWidth="1"/>
    <col min="6662" max="6662" width="13.85546875" style="122" bestFit="1" customWidth="1"/>
    <col min="6663" max="6663" width="20.140625" style="122" bestFit="1" customWidth="1"/>
    <col min="6664" max="6664" width="10.5703125" style="122" customWidth="1"/>
    <col min="6665" max="6665" width="13.85546875" style="122" bestFit="1" customWidth="1"/>
    <col min="6666" max="6666" width="17" style="122" bestFit="1" customWidth="1"/>
    <col min="6667" max="6702" width="0" style="122" hidden="1" customWidth="1"/>
    <col min="6703" max="6711" width="20" style="122" bestFit="1" customWidth="1"/>
    <col min="6712" max="6719" width="21.140625" style="122" bestFit="1" customWidth="1"/>
    <col min="6720" max="6912" width="11.5703125" style="122"/>
    <col min="6913" max="6913" width="41.85546875" style="122" customWidth="1"/>
    <col min="6914" max="6914" width="10.5703125" style="122" customWidth="1"/>
    <col min="6915" max="6915" width="13.7109375" style="122" customWidth="1"/>
    <col min="6916" max="6916" width="18.42578125" style="122" customWidth="1"/>
    <col min="6917" max="6917" width="11" style="122" customWidth="1"/>
    <col min="6918" max="6918" width="13.85546875" style="122" bestFit="1" customWidth="1"/>
    <col min="6919" max="6919" width="20.140625" style="122" bestFit="1" customWidth="1"/>
    <col min="6920" max="6920" width="10.5703125" style="122" customWidth="1"/>
    <col min="6921" max="6921" width="13.85546875" style="122" bestFit="1" customWidth="1"/>
    <col min="6922" max="6922" width="17" style="122" bestFit="1" customWidth="1"/>
    <col min="6923" max="6958" width="0" style="122" hidden="1" customWidth="1"/>
    <col min="6959" max="6967" width="20" style="122" bestFit="1" customWidth="1"/>
    <col min="6968" max="6975" width="21.140625" style="122" bestFit="1" customWidth="1"/>
    <col min="6976" max="7168" width="11.5703125" style="122"/>
    <col min="7169" max="7169" width="41.85546875" style="122" customWidth="1"/>
    <col min="7170" max="7170" width="10.5703125" style="122" customWidth="1"/>
    <col min="7171" max="7171" width="13.7109375" style="122" customWidth="1"/>
    <col min="7172" max="7172" width="18.42578125" style="122" customWidth="1"/>
    <col min="7173" max="7173" width="11" style="122" customWidth="1"/>
    <col min="7174" max="7174" width="13.85546875" style="122" bestFit="1" customWidth="1"/>
    <col min="7175" max="7175" width="20.140625" style="122" bestFit="1" customWidth="1"/>
    <col min="7176" max="7176" width="10.5703125" style="122" customWidth="1"/>
    <col min="7177" max="7177" width="13.85546875" style="122" bestFit="1" customWidth="1"/>
    <col min="7178" max="7178" width="17" style="122" bestFit="1" customWidth="1"/>
    <col min="7179" max="7214" width="0" style="122" hidden="1" customWidth="1"/>
    <col min="7215" max="7223" width="20" style="122" bestFit="1" customWidth="1"/>
    <col min="7224" max="7231" width="21.140625" style="122" bestFit="1" customWidth="1"/>
    <col min="7232" max="7424" width="11.5703125" style="122"/>
    <col min="7425" max="7425" width="41.85546875" style="122" customWidth="1"/>
    <col min="7426" max="7426" width="10.5703125" style="122" customWidth="1"/>
    <col min="7427" max="7427" width="13.7109375" style="122" customWidth="1"/>
    <col min="7428" max="7428" width="18.42578125" style="122" customWidth="1"/>
    <col min="7429" max="7429" width="11" style="122" customWidth="1"/>
    <col min="7430" max="7430" width="13.85546875" style="122" bestFit="1" customWidth="1"/>
    <col min="7431" max="7431" width="20.140625" style="122" bestFit="1" customWidth="1"/>
    <col min="7432" max="7432" width="10.5703125" style="122" customWidth="1"/>
    <col min="7433" max="7433" width="13.85546875" style="122" bestFit="1" customWidth="1"/>
    <col min="7434" max="7434" width="17" style="122" bestFit="1" customWidth="1"/>
    <col min="7435" max="7470" width="0" style="122" hidden="1" customWidth="1"/>
    <col min="7471" max="7479" width="20" style="122" bestFit="1" customWidth="1"/>
    <col min="7480" max="7487" width="21.140625" style="122" bestFit="1" customWidth="1"/>
    <col min="7488" max="7680" width="11.5703125" style="122"/>
    <col min="7681" max="7681" width="41.85546875" style="122" customWidth="1"/>
    <col min="7682" max="7682" width="10.5703125" style="122" customWidth="1"/>
    <col min="7683" max="7683" width="13.7109375" style="122" customWidth="1"/>
    <col min="7684" max="7684" width="18.42578125" style="122" customWidth="1"/>
    <col min="7685" max="7685" width="11" style="122" customWidth="1"/>
    <col min="7686" max="7686" width="13.85546875" style="122" bestFit="1" customWidth="1"/>
    <col min="7687" max="7687" width="20.140625" style="122" bestFit="1" customWidth="1"/>
    <col min="7688" max="7688" width="10.5703125" style="122" customWidth="1"/>
    <col min="7689" max="7689" width="13.85546875" style="122" bestFit="1" customWidth="1"/>
    <col min="7690" max="7690" width="17" style="122" bestFit="1" customWidth="1"/>
    <col min="7691" max="7726" width="0" style="122" hidden="1" customWidth="1"/>
    <col min="7727" max="7735" width="20" style="122" bestFit="1" customWidth="1"/>
    <col min="7736" max="7743" width="21.140625" style="122" bestFit="1" customWidth="1"/>
    <col min="7744" max="7936" width="11.5703125" style="122"/>
    <col min="7937" max="7937" width="41.85546875" style="122" customWidth="1"/>
    <col min="7938" max="7938" width="10.5703125" style="122" customWidth="1"/>
    <col min="7939" max="7939" width="13.7109375" style="122" customWidth="1"/>
    <col min="7940" max="7940" width="18.42578125" style="122" customWidth="1"/>
    <col min="7941" max="7941" width="11" style="122" customWidth="1"/>
    <col min="7942" max="7942" width="13.85546875" style="122" bestFit="1" customWidth="1"/>
    <col min="7943" max="7943" width="20.140625" style="122" bestFit="1" customWidth="1"/>
    <col min="7944" max="7944" width="10.5703125" style="122" customWidth="1"/>
    <col min="7945" max="7945" width="13.85546875" style="122" bestFit="1" customWidth="1"/>
    <col min="7946" max="7946" width="17" style="122" bestFit="1" customWidth="1"/>
    <col min="7947" max="7982" width="0" style="122" hidden="1" customWidth="1"/>
    <col min="7983" max="7991" width="20" style="122" bestFit="1" customWidth="1"/>
    <col min="7992" max="7999" width="21.140625" style="122" bestFit="1" customWidth="1"/>
    <col min="8000" max="8192" width="11.5703125" style="122"/>
    <col min="8193" max="8193" width="41.85546875" style="122" customWidth="1"/>
    <col min="8194" max="8194" width="10.5703125" style="122" customWidth="1"/>
    <col min="8195" max="8195" width="13.7109375" style="122" customWidth="1"/>
    <col min="8196" max="8196" width="18.42578125" style="122" customWidth="1"/>
    <col min="8197" max="8197" width="11" style="122" customWidth="1"/>
    <col min="8198" max="8198" width="13.85546875" style="122" bestFit="1" customWidth="1"/>
    <col min="8199" max="8199" width="20.140625" style="122" bestFit="1" customWidth="1"/>
    <col min="8200" max="8200" width="10.5703125" style="122" customWidth="1"/>
    <col min="8201" max="8201" width="13.85546875" style="122" bestFit="1" customWidth="1"/>
    <col min="8202" max="8202" width="17" style="122" bestFit="1" customWidth="1"/>
    <col min="8203" max="8238" width="0" style="122" hidden="1" customWidth="1"/>
    <col min="8239" max="8247" width="20" style="122" bestFit="1" customWidth="1"/>
    <col min="8248" max="8255" width="21.140625" style="122" bestFit="1" customWidth="1"/>
    <col min="8256" max="8448" width="11.5703125" style="122"/>
    <col min="8449" max="8449" width="41.85546875" style="122" customWidth="1"/>
    <col min="8450" max="8450" width="10.5703125" style="122" customWidth="1"/>
    <col min="8451" max="8451" width="13.7109375" style="122" customWidth="1"/>
    <col min="8452" max="8452" width="18.42578125" style="122" customWidth="1"/>
    <col min="8453" max="8453" width="11" style="122" customWidth="1"/>
    <col min="8454" max="8454" width="13.85546875" style="122" bestFit="1" customWidth="1"/>
    <col min="8455" max="8455" width="20.140625" style="122" bestFit="1" customWidth="1"/>
    <col min="8456" max="8456" width="10.5703125" style="122" customWidth="1"/>
    <col min="8457" max="8457" width="13.85546875" style="122" bestFit="1" customWidth="1"/>
    <col min="8458" max="8458" width="17" style="122" bestFit="1" customWidth="1"/>
    <col min="8459" max="8494" width="0" style="122" hidden="1" customWidth="1"/>
    <col min="8495" max="8503" width="20" style="122" bestFit="1" customWidth="1"/>
    <col min="8504" max="8511" width="21.140625" style="122" bestFit="1" customWidth="1"/>
    <col min="8512" max="8704" width="11.5703125" style="122"/>
    <col min="8705" max="8705" width="41.85546875" style="122" customWidth="1"/>
    <col min="8706" max="8706" width="10.5703125" style="122" customWidth="1"/>
    <col min="8707" max="8707" width="13.7109375" style="122" customWidth="1"/>
    <col min="8708" max="8708" width="18.42578125" style="122" customWidth="1"/>
    <col min="8709" max="8709" width="11" style="122" customWidth="1"/>
    <col min="8710" max="8710" width="13.85546875" style="122" bestFit="1" customWidth="1"/>
    <col min="8711" max="8711" width="20.140625" style="122" bestFit="1" customWidth="1"/>
    <col min="8712" max="8712" width="10.5703125" style="122" customWidth="1"/>
    <col min="8713" max="8713" width="13.85546875" style="122" bestFit="1" customWidth="1"/>
    <col min="8714" max="8714" width="17" style="122" bestFit="1" customWidth="1"/>
    <col min="8715" max="8750" width="0" style="122" hidden="1" customWidth="1"/>
    <col min="8751" max="8759" width="20" style="122" bestFit="1" customWidth="1"/>
    <col min="8760" max="8767" width="21.140625" style="122" bestFit="1" customWidth="1"/>
    <col min="8768" max="8960" width="11.5703125" style="122"/>
    <col min="8961" max="8961" width="41.85546875" style="122" customWidth="1"/>
    <col min="8962" max="8962" width="10.5703125" style="122" customWidth="1"/>
    <col min="8963" max="8963" width="13.7109375" style="122" customWidth="1"/>
    <col min="8964" max="8964" width="18.42578125" style="122" customWidth="1"/>
    <col min="8965" max="8965" width="11" style="122" customWidth="1"/>
    <col min="8966" max="8966" width="13.85546875" style="122" bestFit="1" customWidth="1"/>
    <col min="8967" max="8967" width="20.140625" style="122" bestFit="1" customWidth="1"/>
    <col min="8968" max="8968" width="10.5703125" style="122" customWidth="1"/>
    <col min="8969" max="8969" width="13.85546875" style="122" bestFit="1" customWidth="1"/>
    <col min="8970" max="8970" width="17" style="122" bestFit="1" customWidth="1"/>
    <col min="8971" max="9006" width="0" style="122" hidden="1" customWidth="1"/>
    <col min="9007" max="9015" width="20" style="122" bestFit="1" customWidth="1"/>
    <col min="9016" max="9023" width="21.140625" style="122" bestFit="1" customWidth="1"/>
    <col min="9024" max="9216" width="11.5703125" style="122"/>
    <col min="9217" max="9217" width="41.85546875" style="122" customWidth="1"/>
    <col min="9218" max="9218" width="10.5703125" style="122" customWidth="1"/>
    <col min="9219" max="9219" width="13.7109375" style="122" customWidth="1"/>
    <col min="9220" max="9220" width="18.42578125" style="122" customWidth="1"/>
    <col min="9221" max="9221" width="11" style="122" customWidth="1"/>
    <col min="9222" max="9222" width="13.85546875" style="122" bestFit="1" customWidth="1"/>
    <col min="9223" max="9223" width="20.140625" style="122" bestFit="1" customWidth="1"/>
    <col min="9224" max="9224" width="10.5703125" style="122" customWidth="1"/>
    <col min="9225" max="9225" width="13.85546875" style="122" bestFit="1" customWidth="1"/>
    <col min="9226" max="9226" width="17" style="122" bestFit="1" customWidth="1"/>
    <col min="9227" max="9262" width="0" style="122" hidden="1" customWidth="1"/>
    <col min="9263" max="9271" width="20" style="122" bestFit="1" customWidth="1"/>
    <col min="9272" max="9279" width="21.140625" style="122" bestFit="1" customWidth="1"/>
    <col min="9280" max="9472" width="11.5703125" style="122"/>
    <col min="9473" max="9473" width="41.85546875" style="122" customWidth="1"/>
    <col min="9474" max="9474" width="10.5703125" style="122" customWidth="1"/>
    <col min="9475" max="9475" width="13.7109375" style="122" customWidth="1"/>
    <col min="9476" max="9476" width="18.42578125" style="122" customWidth="1"/>
    <col min="9477" max="9477" width="11" style="122" customWidth="1"/>
    <col min="9478" max="9478" width="13.85546875" style="122" bestFit="1" customWidth="1"/>
    <col min="9479" max="9479" width="20.140625" style="122" bestFit="1" customWidth="1"/>
    <col min="9480" max="9480" width="10.5703125" style="122" customWidth="1"/>
    <col min="9481" max="9481" width="13.85546875" style="122" bestFit="1" customWidth="1"/>
    <col min="9482" max="9482" width="17" style="122" bestFit="1" customWidth="1"/>
    <col min="9483" max="9518" width="0" style="122" hidden="1" customWidth="1"/>
    <col min="9519" max="9527" width="20" style="122" bestFit="1" customWidth="1"/>
    <col min="9528" max="9535" width="21.140625" style="122" bestFit="1" customWidth="1"/>
    <col min="9536" max="9728" width="11.5703125" style="122"/>
    <col min="9729" max="9729" width="41.85546875" style="122" customWidth="1"/>
    <col min="9730" max="9730" width="10.5703125" style="122" customWidth="1"/>
    <col min="9731" max="9731" width="13.7109375" style="122" customWidth="1"/>
    <col min="9732" max="9732" width="18.42578125" style="122" customWidth="1"/>
    <col min="9733" max="9733" width="11" style="122" customWidth="1"/>
    <col min="9734" max="9734" width="13.85546875" style="122" bestFit="1" customWidth="1"/>
    <col min="9735" max="9735" width="20.140625" style="122" bestFit="1" customWidth="1"/>
    <col min="9736" max="9736" width="10.5703125" style="122" customWidth="1"/>
    <col min="9737" max="9737" width="13.85546875" style="122" bestFit="1" customWidth="1"/>
    <col min="9738" max="9738" width="17" style="122" bestFit="1" customWidth="1"/>
    <col min="9739" max="9774" width="0" style="122" hidden="1" customWidth="1"/>
    <col min="9775" max="9783" width="20" style="122" bestFit="1" customWidth="1"/>
    <col min="9784" max="9791" width="21.140625" style="122" bestFit="1" customWidth="1"/>
    <col min="9792" max="9984" width="11.5703125" style="122"/>
    <col min="9985" max="9985" width="41.85546875" style="122" customWidth="1"/>
    <col min="9986" max="9986" width="10.5703125" style="122" customWidth="1"/>
    <col min="9987" max="9987" width="13.7109375" style="122" customWidth="1"/>
    <col min="9988" max="9988" width="18.42578125" style="122" customWidth="1"/>
    <col min="9989" max="9989" width="11" style="122" customWidth="1"/>
    <col min="9990" max="9990" width="13.85546875" style="122" bestFit="1" customWidth="1"/>
    <col min="9991" max="9991" width="20.140625" style="122" bestFit="1" customWidth="1"/>
    <col min="9992" max="9992" width="10.5703125" style="122" customWidth="1"/>
    <col min="9993" max="9993" width="13.85546875" style="122" bestFit="1" customWidth="1"/>
    <col min="9994" max="9994" width="17" style="122" bestFit="1" customWidth="1"/>
    <col min="9995" max="10030" width="0" style="122" hidden="1" customWidth="1"/>
    <col min="10031" max="10039" width="20" style="122" bestFit="1" customWidth="1"/>
    <col min="10040" max="10047" width="21.140625" style="122" bestFit="1" customWidth="1"/>
    <col min="10048" max="10240" width="11.5703125" style="122"/>
    <col min="10241" max="10241" width="41.85546875" style="122" customWidth="1"/>
    <col min="10242" max="10242" width="10.5703125" style="122" customWidth="1"/>
    <col min="10243" max="10243" width="13.7109375" style="122" customWidth="1"/>
    <col min="10244" max="10244" width="18.42578125" style="122" customWidth="1"/>
    <col min="10245" max="10245" width="11" style="122" customWidth="1"/>
    <col min="10246" max="10246" width="13.85546875" style="122" bestFit="1" customWidth="1"/>
    <col min="10247" max="10247" width="20.140625" style="122" bestFit="1" customWidth="1"/>
    <col min="10248" max="10248" width="10.5703125" style="122" customWidth="1"/>
    <col min="10249" max="10249" width="13.85546875" style="122" bestFit="1" customWidth="1"/>
    <col min="10250" max="10250" width="17" style="122" bestFit="1" customWidth="1"/>
    <col min="10251" max="10286" width="0" style="122" hidden="1" customWidth="1"/>
    <col min="10287" max="10295" width="20" style="122" bestFit="1" customWidth="1"/>
    <col min="10296" max="10303" width="21.140625" style="122" bestFit="1" customWidth="1"/>
    <col min="10304" max="10496" width="11.5703125" style="122"/>
    <col min="10497" max="10497" width="41.85546875" style="122" customWidth="1"/>
    <col min="10498" max="10498" width="10.5703125" style="122" customWidth="1"/>
    <col min="10499" max="10499" width="13.7109375" style="122" customWidth="1"/>
    <col min="10500" max="10500" width="18.42578125" style="122" customWidth="1"/>
    <col min="10501" max="10501" width="11" style="122" customWidth="1"/>
    <col min="10502" max="10502" width="13.85546875" style="122" bestFit="1" customWidth="1"/>
    <col min="10503" max="10503" width="20.140625" style="122" bestFit="1" customWidth="1"/>
    <col min="10504" max="10504" width="10.5703125" style="122" customWidth="1"/>
    <col min="10505" max="10505" width="13.85546875" style="122" bestFit="1" customWidth="1"/>
    <col min="10506" max="10506" width="17" style="122" bestFit="1" customWidth="1"/>
    <col min="10507" max="10542" width="0" style="122" hidden="1" customWidth="1"/>
    <col min="10543" max="10551" width="20" style="122" bestFit="1" customWidth="1"/>
    <col min="10552" max="10559" width="21.140625" style="122" bestFit="1" customWidth="1"/>
    <col min="10560" max="10752" width="11.5703125" style="122"/>
    <col min="10753" max="10753" width="41.85546875" style="122" customWidth="1"/>
    <col min="10754" max="10754" width="10.5703125" style="122" customWidth="1"/>
    <col min="10755" max="10755" width="13.7109375" style="122" customWidth="1"/>
    <col min="10756" max="10756" width="18.42578125" style="122" customWidth="1"/>
    <col min="10757" max="10757" width="11" style="122" customWidth="1"/>
    <col min="10758" max="10758" width="13.85546875" style="122" bestFit="1" customWidth="1"/>
    <col min="10759" max="10759" width="20.140625" style="122" bestFit="1" customWidth="1"/>
    <col min="10760" max="10760" width="10.5703125" style="122" customWidth="1"/>
    <col min="10761" max="10761" width="13.85546875" style="122" bestFit="1" customWidth="1"/>
    <col min="10762" max="10762" width="17" style="122" bestFit="1" customWidth="1"/>
    <col min="10763" max="10798" width="0" style="122" hidden="1" customWidth="1"/>
    <col min="10799" max="10807" width="20" style="122" bestFit="1" customWidth="1"/>
    <col min="10808" max="10815" width="21.140625" style="122" bestFit="1" customWidth="1"/>
    <col min="10816" max="11008" width="11.5703125" style="122"/>
    <col min="11009" max="11009" width="41.85546875" style="122" customWidth="1"/>
    <col min="11010" max="11010" width="10.5703125" style="122" customWidth="1"/>
    <col min="11011" max="11011" width="13.7109375" style="122" customWidth="1"/>
    <col min="11012" max="11012" width="18.42578125" style="122" customWidth="1"/>
    <col min="11013" max="11013" width="11" style="122" customWidth="1"/>
    <col min="11014" max="11014" width="13.85546875" style="122" bestFit="1" customWidth="1"/>
    <col min="11015" max="11015" width="20.140625" style="122" bestFit="1" customWidth="1"/>
    <col min="11016" max="11016" width="10.5703125" style="122" customWidth="1"/>
    <col min="11017" max="11017" width="13.85546875" style="122" bestFit="1" customWidth="1"/>
    <col min="11018" max="11018" width="17" style="122" bestFit="1" customWidth="1"/>
    <col min="11019" max="11054" width="0" style="122" hidden="1" customWidth="1"/>
    <col min="11055" max="11063" width="20" style="122" bestFit="1" customWidth="1"/>
    <col min="11064" max="11071" width="21.140625" style="122" bestFit="1" customWidth="1"/>
    <col min="11072" max="11264" width="11.5703125" style="122"/>
    <col min="11265" max="11265" width="41.85546875" style="122" customWidth="1"/>
    <col min="11266" max="11266" width="10.5703125" style="122" customWidth="1"/>
    <col min="11267" max="11267" width="13.7109375" style="122" customWidth="1"/>
    <col min="11268" max="11268" width="18.42578125" style="122" customWidth="1"/>
    <col min="11269" max="11269" width="11" style="122" customWidth="1"/>
    <col min="11270" max="11270" width="13.85546875" style="122" bestFit="1" customWidth="1"/>
    <col min="11271" max="11271" width="20.140625" style="122" bestFit="1" customWidth="1"/>
    <col min="11272" max="11272" width="10.5703125" style="122" customWidth="1"/>
    <col min="11273" max="11273" width="13.85546875" style="122" bestFit="1" customWidth="1"/>
    <col min="11274" max="11274" width="17" style="122" bestFit="1" customWidth="1"/>
    <col min="11275" max="11310" width="0" style="122" hidden="1" customWidth="1"/>
    <col min="11311" max="11319" width="20" style="122" bestFit="1" customWidth="1"/>
    <col min="11320" max="11327" width="21.140625" style="122" bestFit="1" customWidth="1"/>
    <col min="11328" max="11520" width="11.5703125" style="122"/>
    <col min="11521" max="11521" width="41.85546875" style="122" customWidth="1"/>
    <col min="11522" max="11522" width="10.5703125" style="122" customWidth="1"/>
    <col min="11523" max="11523" width="13.7109375" style="122" customWidth="1"/>
    <col min="11524" max="11524" width="18.42578125" style="122" customWidth="1"/>
    <col min="11525" max="11525" width="11" style="122" customWidth="1"/>
    <col min="11526" max="11526" width="13.85546875" style="122" bestFit="1" customWidth="1"/>
    <col min="11527" max="11527" width="20.140625" style="122" bestFit="1" customWidth="1"/>
    <col min="11528" max="11528" width="10.5703125" style="122" customWidth="1"/>
    <col min="11529" max="11529" width="13.85546875" style="122" bestFit="1" customWidth="1"/>
    <col min="11530" max="11530" width="17" style="122" bestFit="1" customWidth="1"/>
    <col min="11531" max="11566" width="0" style="122" hidden="1" customWidth="1"/>
    <col min="11567" max="11575" width="20" style="122" bestFit="1" customWidth="1"/>
    <col min="11576" max="11583" width="21.140625" style="122" bestFit="1" customWidth="1"/>
    <col min="11584" max="11776" width="11.5703125" style="122"/>
    <col min="11777" max="11777" width="41.85546875" style="122" customWidth="1"/>
    <col min="11778" max="11778" width="10.5703125" style="122" customWidth="1"/>
    <col min="11779" max="11779" width="13.7109375" style="122" customWidth="1"/>
    <col min="11780" max="11780" width="18.42578125" style="122" customWidth="1"/>
    <col min="11781" max="11781" width="11" style="122" customWidth="1"/>
    <col min="11782" max="11782" width="13.85546875" style="122" bestFit="1" customWidth="1"/>
    <col min="11783" max="11783" width="20.140625" style="122" bestFit="1" customWidth="1"/>
    <col min="11784" max="11784" width="10.5703125" style="122" customWidth="1"/>
    <col min="11785" max="11785" width="13.85546875" style="122" bestFit="1" customWidth="1"/>
    <col min="11786" max="11786" width="17" style="122" bestFit="1" customWidth="1"/>
    <col min="11787" max="11822" width="0" style="122" hidden="1" customWidth="1"/>
    <col min="11823" max="11831" width="20" style="122" bestFit="1" customWidth="1"/>
    <col min="11832" max="11839" width="21.140625" style="122" bestFit="1" customWidth="1"/>
    <col min="11840" max="12032" width="11.5703125" style="122"/>
    <col min="12033" max="12033" width="41.85546875" style="122" customWidth="1"/>
    <col min="12034" max="12034" width="10.5703125" style="122" customWidth="1"/>
    <col min="12035" max="12035" width="13.7109375" style="122" customWidth="1"/>
    <col min="12036" max="12036" width="18.42578125" style="122" customWidth="1"/>
    <col min="12037" max="12037" width="11" style="122" customWidth="1"/>
    <col min="12038" max="12038" width="13.85546875" style="122" bestFit="1" customWidth="1"/>
    <col min="12039" max="12039" width="20.140625" style="122" bestFit="1" customWidth="1"/>
    <col min="12040" max="12040" width="10.5703125" style="122" customWidth="1"/>
    <col min="12041" max="12041" width="13.85546875" style="122" bestFit="1" customWidth="1"/>
    <col min="12042" max="12042" width="17" style="122" bestFit="1" customWidth="1"/>
    <col min="12043" max="12078" width="0" style="122" hidden="1" customWidth="1"/>
    <col min="12079" max="12087" width="20" style="122" bestFit="1" customWidth="1"/>
    <col min="12088" max="12095" width="21.140625" style="122" bestFit="1" customWidth="1"/>
    <col min="12096" max="12288" width="11.5703125" style="122"/>
    <col min="12289" max="12289" width="41.85546875" style="122" customWidth="1"/>
    <col min="12290" max="12290" width="10.5703125" style="122" customWidth="1"/>
    <col min="12291" max="12291" width="13.7109375" style="122" customWidth="1"/>
    <col min="12292" max="12292" width="18.42578125" style="122" customWidth="1"/>
    <col min="12293" max="12293" width="11" style="122" customWidth="1"/>
    <col min="12294" max="12294" width="13.85546875" style="122" bestFit="1" customWidth="1"/>
    <col min="12295" max="12295" width="20.140625" style="122" bestFit="1" customWidth="1"/>
    <col min="12296" max="12296" width="10.5703125" style="122" customWidth="1"/>
    <col min="12297" max="12297" width="13.85546875" style="122" bestFit="1" customWidth="1"/>
    <col min="12298" max="12298" width="17" style="122" bestFit="1" customWidth="1"/>
    <col min="12299" max="12334" width="0" style="122" hidden="1" customWidth="1"/>
    <col min="12335" max="12343" width="20" style="122" bestFit="1" customWidth="1"/>
    <col min="12344" max="12351" width="21.140625" style="122" bestFit="1" customWidth="1"/>
    <col min="12352" max="12544" width="11.5703125" style="122"/>
    <col min="12545" max="12545" width="41.85546875" style="122" customWidth="1"/>
    <col min="12546" max="12546" width="10.5703125" style="122" customWidth="1"/>
    <col min="12547" max="12547" width="13.7109375" style="122" customWidth="1"/>
    <col min="12548" max="12548" width="18.42578125" style="122" customWidth="1"/>
    <col min="12549" max="12549" width="11" style="122" customWidth="1"/>
    <col min="12550" max="12550" width="13.85546875" style="122" bestFit="1" customWidth="1"/>
    <col min="12551" max="12551" width="20.140625" style="122" bestFit="1" customWidth="1"/>
    <col min="12552" max="12552" width="10.5703125" style="122" customWidth="1"/>
    <col min="12553" max="12553" width="13.85546875" style="122" bestFit="1" customWidth="1"/>
    <col min="12554" max="12554" width="17" style="122" bestFit="1" customWidth="1"/>
    <col min="12555" max="12590" width="0" style="122" hidden="1" customWidth="1"/>
    <col min="12591" max="12599" width="20" style="122" bestFit="1" customWidth="1"/>
    <col min="12600" max="12607" width="21.140625" style="122" bestFit="1" customWidth="1"/>
    <col min="12608" max="12800" width="11.5703125" style="122"/>
    <col min="12801" max="12801" width="41.85546875" style="122" customWidth="1"/>
    <col min="12802" max="12802" width="10.5703125" style="122" customWidth="1"/>
    <col min="12803" max="12803" width="13.7109375" style="122" customWidth="1"/>
    <col min="12804" max="12804" width="18.42578125" style="122" customWidth="1"/>
    <col min="12805" max="12805" width="11" style="122" customWidth="1"/>
    <col min="12806" max="12806" width="13.85546875" style="122" bestFit="1" customWidth="1"/>
    <col min="12807" max="12807" width="20.140625" style="122" bestFit="1" customWidth="1"/>
    <col min="12808" max="12808" width="10.5703125" style="122" customWidth="1"/>
    <col min="12809" max="12809" width="13.85546875" style="122" bestFit="1" customWidth="1"/>
    <col min="12810" max="12810" width="17" style="122" bestFit="1" customWidth="1"/>
    <col min="12811" max="12846" width="0" style="122" hidden="1" customWidth="1"/>
    <col min="12847" max="12855" width="20" style="122" bestFit="1" customWidth="1"/>
    <col min="12856" max="12863" width="21.140625" style="122" bestFit="1" customWidth="1"/>
    <col min="12864" max="13056" width="11.5703125" style="122"/>
    <col min="13057" max="13057" width="41.85546875" style="122" customWidth="1"/>
    <col min="13058" max="13058" width="10.5703125" style="122" customWidth="1"/>
    <col min="13059" max="13059" width="13.7109375" style="122" customWidth="1"/>
    <col min="13060" max="13060" width="18.42578125" style="122" customWidth="1"/>
    <col min="13061" max="13061" width="11" style="122" customWidth="1"/>
    <col min="13062" max="13062" width="13.85546875" style="122" bestFit="1" customWidth="1"/>
    <col min="13063" max="13063" width="20.140625" style="122" bestFit="1" customWidth="1"/>
    <col min="13064" max="13064" width="10.5703125" style="122" customWidth="1"/>
    <col min="13065" max="13065" width="13.85546875" style="122" bestFit="1" customWidth="1"/>
    <col min="13066" max="13066" width="17" style="122" bestFit="1" customWidth="1"/>
    <col min="13067" max="13102" width="0" style="122" hidden="1" customWidth="1"/>
    <col min="13103" max="13111" width="20" style="122" bestFit="1" customWidth="1"/>
    <col min="13112" max="13119" width="21.140625" style="122" bestFit="1" customWidth="1"/>
    <col min="13120" max="13312" width="11.5703125" style="122"/>
    <col min="13313" max="13313" width="41.85546875" style="122" customWidth="1"/>
    <col min="13314" max="13314" width="10.5703125" style="122" customWidth="1"/>
    <col min="13315" max="13315" width="13.7109375" style="122" customWidth="1"/>
    <col min="13316" max="13316" width="18.42578125" style="122" customWidth="1"/>
    <col min="13317" max="13317" width="11" style="122" customWidth="1"/>
    <col min="13318" max="13318" width="13.85546875" style="122" bestFit="1" customWidth="1"/>
    <col min="13319" max="13319" width="20.140625" style="122" bestFit="1" customWidth="1"/>
    <col min="13320" max="13320" width="10.5703125" style="122" customWidth="1"/>
    <col min="13321" max="13321" width="13.85546875" style="122" bestFit="1" customWidth="1"/>
    <col min="13322" max="13322" width="17" style="122" bestFit="1" customWidth="1"/>
    <col min="13323" max="13358" width="0" style="122" hidden="1" customWidth="1"/>
    <col min="13359" max="13367" width="20" style="122" bestFit="1" customWidth="1"/>
    <col min="13368" max="13375" width="21.140625" style="122" bestFit="1" customWidth="1"/>
    <col min="13376" max="13568" width="11.5703125" style="122"/>
    <col min="13569" max="13569" width="41.85546875" style="122" customWidth="1"/>
    <col min="13570" max="13570" width="10.5703125" style="122" customWidth="1"/>
    <col min="13571" max="13571" width="13.7109375" style="122" customWidth="1"/>
    <col min="13572" max="13572" width="18.42578125" style="122" customWidth="1"/>
    <col min="13573" max="13573" width="11" style="122" customWidth="1"/>
    <col min="13574" max="13574" width="13.85546875" style="122" bestFit="1" customWidth="1"/>
    <col min="13575" max="13575" width="20.140625" style="122" bestFit="1" customWidth="1"/>
    <col min="13576" max="13576" width="10.5703125" style="122" customWidth="1"/>
    <col min="13577" max="13577" width="13.85546875" style="122" bestFit="1" customWidth="1"/>
    <col min="13578" max="13578" width="17" style="122" bestFit="1" customWidth="1"/>
    <col min="13579" max="13614" width="0" style="122" hidden="1" customWidth="1"/>
    <col min="13615" max="13623" width="20" style="122" bestFit="1" customWidth="1"/>
    <col min="13624" max="13631" width="21.140625" style="122" bestFit="1" customWidth="1"/>
    <col min="13632" max="13824" width="11.5703125" style="122"/>
    <col min="13825" max="13825" width="41.85546875" style="122" customWidth="1"/>
    <col min="13826" max="13826" width="10.5703125" style="122" customWidth="1"/>
    <col min="13827" max="13827" width="13.7109375" style="122" customWidth="1"/>
    <col min="13828" max="13828" width="18.42578125" style="122" customWidth="1"/>
    <col min="13829" max="13829" width="11" style="122" customWidth="1"/>
    <col min="13830" max="13830" width="13.85546875" style="122" bestFit="1" customWidth="1"/>
    <col min="13831" max="13831" width="20.140625" style="122" bestFit="1" customWidth="1"/>
    <col min="13832" max="13832" width="10.5703125" style="122" customWidth="1"/>
    <col min="13833" max="13833" width="13.85546875" style="122" bestFit="1" customWidth="1"/>
    <col min="13834" max="13834" width="17" style="122" bestFit="1" customWidth="1"/>
    <col min="13835" max="13870" width="0" style="122" hidden="1" customWidth="1"/>
    <col min="13871" max="13879" width="20" style="122" bestFit="1" customWidth="1"/>
    <col min="13880" max="13887" width="21.140625" style="122" bestFit="1" customWidth="1"/>
    <col min="13888" max="14080" width="11.5703125" style="122"/>
    <col min="14081" max="14081" width="41.85546875" style="122" customWidth="1"/>
    <col min="14082" max="14082" width="10.5703125" style="122" customWidth="1"/>
    <col min="14083" max="14083" width="13.7109375" style="122" customWidth="1"/>
    <col min="14084" max="14084" width="18.42578125" style="122" customWidth="1"/>
    <col min="14085" max="14085" width="11" style="122" customWidth="1"/>
    <col min="14086" max="14086" width="13.85546875" style="122" bestFit="1" customWidth="1"/>
    <col min="14087" max="14087" width="20.140625" style="122" bestFit="1" customWidth="1"/>
    <col min="14088" max="14088" width="10.5703125" style="122" customWidth="1"/>
    <col min="14089" max="14089" width="13.85546875" style="122" bestFit="1" customWidth="1"/>
    <col min="14090" max="14090" width="17" style="122" bestFit="1" customWidth="1"/>
    <col min="14091" max="14126" width="0" style="122" hidden="1" customWidth="1"/>
    <col min="14127" max="14135" width="20" style="122" bestFit="1" customWidth="1"/>
    <col min="14136" max="14143" width="21.140625" style="122" bestFit="1" customWidth="1"/>
    <col min="14144" max="14336" width="11.5703125" style="122"/>
    <col min="14337" max="14337" width="41.85546875" style="122" customWidth="1"/>
    <col min="14338" max="14338" width="10.5703125" style="122" customWidth="1"/>
    <col min="14339" max="14339" width="13.7109375" style="122" customWidth="1"/>
    <col min="14340" max="14340" width="18.42578125" style="122" customWidth="1"/>
    <col min="14341" max="14341" width="11" style="122" customWidth="1"/>
    <col min="14342" max="14342" width="13.85546875" style="122" bestFit="1" customWidth="1"/>
    <col min="14343" max="14343" width="20.140625" style="122" bestFit="1" customWidth="1"/>
    <col min="14344" max="14344" width="10.5703125" style="122" customWidth="1"/>
    <col min="14345" max="14345" width="13.85546875" style="122" bestFit="1" customWidth="1"/>
    <col min="14346" max="14346" width="17" style="122" bestFit="1" customWidth="1"/>
    <col min="14347" max="14382" width="0" style="122" hidden="1" customWidth="1"/>
    <col min="14383" max="14391" width="20" style="122" bestFit="1" customWidth="1"/>
    <col min="14392" max="14399" width="21.140625" style="122" bestFit="1" customWidth="1"/>
    <col min="14400" max="14592" width="11.5703125" style="122"/>
    <col min="14593" max="14593" width="41.85546875" style="122" customWidth="1"/>
    <col min="14594" max="14594" width="10.5703125" style="122" customWidth="1"/>
    <col min="14595" max="14595" width="13.7109375" style="122" customWidth="1"/>
    <col min="14596" max="14596" width="18.42578125" style="122" customWidth="1"/>
    <col min="14597" max="14597" width="11" style="122" customWidth="1"/>
    <col min="14598" max="14598" width="13.85546875" style="122" bestFit="1" customWidth="1"/>
    <col min="14599" max="14599" width="20.140625" style="122" bestFit="1" customWidth="1"/>
    <col min="14600" max="14600" width="10.5703125" style="122" customWidth="1"/>
    <col min="14601" max="14601" width="13.85546875" style="122" bestFit="1" customWidth="1"/>
    <col min="14602" max="14602" width="17" style="122" bestFit="1" customWidth="1"/>
    <col min="14603" max="14638" width="0" style="122" hidden="1" customWidth="1"/>
    <col min="14639" max="14647" width="20" style="122" bestFit="1" customWidth="1"/>
    <col min="14648" max="14655" width="21.140625" style="122" bestFit="1" customWidth="1"/>
    <col min="14656" max="14848" width="11.5703125" style="122"/>
    <col min="14849" max="14849" width="41.85546875" style="122" customWidth="1"/>
    <col min="14850" max="14850" width="10.5703125" style="122" customWidth="1"/>
    <col min="14851" max="14851" width="13.7109375" style="122" customWidth="1"/>
    <col min="14852" max="14852" width="18.42578125" style="122" customWidth="1"/>
    <col min="14853" max="14853" width="11" style="122" customWidth="1"/>
    <col min="14854" max="14854" width="13.85546875" style="122" bestFit="1" customWidth="1"/>
    <col min="14855" max="14855" width="20.140625" style="122" bestFit="1" customWidth="1"/>
    <col min="14856" max="14856" width="10.5703125" style="122" customWidth="1"/>
    <col min="14857" max="14857" width="13.85546875" style="122" bestFit="1" customWidth="1"/>
    <col min="14858" max="14858" width="17" style="122" bestFit="1" customWidth="1"/>
    <col min="14859" max="14894" width="0" style="122" hidden="1" customWidth="1"/>
    <col min="14895" max="14903" width="20" style="122" bestFit="1" customWidth="1"/>
    <col min="14904" max="14911" width="21.140625" style="122" bestFit="1" customWidth="1"/>
    <col min="14912" max="15104" width="11.5703125" style="122"/>
    <col min="15105" max="15105" width="41.85546875" style="122" customWidth="1"/>
    <col min="15106" max="15106" width="10.5703125" style="122" customWidth="1"/>
    <col min="15107" max="15107" width="13.7109375" style="122" customWidth="1"/>
    <col min="15108" max="15108" width="18.42578125" style="122" customWidth="1"/>
    <col min="15109" max="15109" width="11" style="122" customWidth="1"/>
    <col min="15110" max="15110" width="13.85546875" style="122" bestFit="1" customWidth="1"/>
    <col min="15111" max="15111" width="20.140625" style="122" bestFit="1" customWidth="1"/>
    <col min="15112" max="15112" width="10.5703125" style="122" customWidth="1"/>
    <col min="15113" max="15113" width="13.85546875" style="122" bestFit="1" customWidth="1"/>
    <col min="15114" max="15114" width="17" style="122" bestFit="1" customWidth="1"/>
    <col min="15115" max="15150" width="0" style="122" hidden="1" customWidth="1"/>
    <col min="15151" max="15159" width="20" style="122" bestFit="1" customWidth="1"/>
    <col min="15160" max="15167" width="21.140625" style="122" bestFit="1" customWidth="1"/>
    <col min="15168" max="15360" width="11.5703125" style="122"/>
    <col min="15361" max="15361" width="41.85546875" style="122" customWidth="1"/>
    <col min="15362" max="15362" width="10.5703125" style="122" customWidth="1"/>
    <col min="15363" max="15363" width="13.7109375" style="122" customWidth="1"/>
    <col min="15364" max="15364" width="18.42578125" style="122" customWidth="1"/>
    <col min="15365" max="15365" width="11" style="122" customWidth="1"/>
    <col min="15366" max="15366" width="13.85546875" style="122" bestFit="1" customWidth="1"/>
    <col min="15367" max="15367" width="20.140625" style="122" bestFit="1" customWidth="1"/>
    <col min="15368" max="15368" width="10.5703125" style="122" customWidth="1"/>
    <col min="15369" max="15369" width="13.85546875" style="122" bestFit="1" customWidth="1"/>
    <col min="15370" max="15370" width="17" style="122" bestFit="1" customWidth="1"/>
    <col min="15371" max="15406" width="0" style="122" hidden="1" customWidth="1"/>
    <col min="15407" max="15415" width="20" style="122" bestFit="1" customWidth="1"/>
    <col min="15416" max="15423" width="21.140625" style="122" bestFit="1" customWidth="1"/>
    <col min="15424" max="15616" width="11.5703125" style="122"/>
    <col min="15617" max="15617" width="41.85546875" style="122" customWidth="1"/>
    <col min="15618" max="15618" width="10.5703125" style="122" customWidth="1"/>
    <col min="15619" max="15619" width="13.7109375" style="122" customWidth="1"/>
    <col min="15620" max="15620" width="18.42578125" style="122" customWidth="1"/>
    <col min="15621" max="15621" width="11" style="122" customWidth="1"/>
    <col min="15622" max="15622" width="13.85546875" style="122" bestFit="1" customWidth="1"/>
    <col min="15623" max="15623" width="20.140625" style="122" bestFit="1" customWidth="1"/>
    <col min="15624" max="15624" width="10.5703125" style="122" customWidth="1"/>
    <col min="15625" max="15625" width="13.85546875" style="122" bestFit="1" customWidth="1"/>
    <col min="15626" max="15626" width="17" style="122" bestFit="1" customWidth="1"/>
    <col min="15627" max="15662" width="0" style="122" hidden="1" customWidth="1"/>
    <col min="15663" max="15671" width="20" style="122" bestFit="1" customWidth="1"/>
    <col min="15672" max="15679" width="21.140625" style="122" bestFit="1" customWidth="1"/>
    <col min="15680" max="15872" width="11.5703125" style="122"/>
    <col min="15873" max="15873" width="41.85546875" style="122" customWidth="1"/>
    <col min="15874" max="15874" width="10.5703125" style="122" customWidth="1"/>
    <col min="15875" max="15875" width="13.7109375" style="122" customWidth="1"/>
    <col min="15876" max="15876" width="18.42578125" style="122" customWidth="1"/>
    <col min="15877" max="15877" width="11" style="122" customWidth="1"/>
    <col min="15878" max="15878" width="13.85546875" style="122" bestFit="1" customWidth="1"/>
    <col min="15879" max="15879" width="20.140625" style="122" bestFit="1" customWidth="1"/>
    <col min="15880" max="15880" width="10.5703125" style="122" customWidth="1"/>
    <col min="15881" max="15881" width="13.85546875" style="122" bestFit="1" customWidth="1"/>
    <col min="15882" max="15882" width="17" style="122" bestFit="1" customWidth="1"/>
    <col min="15883" max="15918" width="0" style="122" hidden="1" customWidth="1"/>
    <col min="15919" max="15927" width="20" style="122" bestFit="1" customWidth="1"/>
    <col min="15928" max="15935" width="21.140625" style="122" bestFit="1" customWidth="1"/>
    <col min="15936" max="16128" width="11.5703125" style="122"/>
    <col min="16129" max="16129" width="41.85546875" style="122" customWidth="1"/>
    <col min="16130" max="16130" width="10.5703125" style="122" customWidth="1"/>
    <col min="16131" max="16131" width="13.7109375" style="122" customWidth="1"/>
    <col min="16132" max="16132" width="18.42578125" style="122" customWidth="1"/>
    <col min="16133" max="16133" width="11" style="122" customWidth="1"/>
    <col min="16134" max="16134" width="13.85546875" style="122" bestFit="1" customWidth="1"/>
    <col min="16135" max="16135" width="20.140625" style="122" bestFit="1" customWidth="1"/>
    <col min="16136" max="16136" width="10.5703125" style="122" customWidth="1"/>
    <col min="16137" max="16137" width="13.85546875" style="122" bestFit="1" customWidth="1"/>
    <col min="16138" max="16138" width="17" style="122" bestFit="1" customWidth="1"/>
    <col min="16139" max="16174" width="0" style="122" hidden="1" customWidth="1"/>
    <col min="16175" max="16183" width="20" style="122" bestFit="1" customWidth="1"/>
    <col min="16184" max="16191" width="21.140625" style="122" bestFit="1" customWidth="1"/>
    <col min="16192" max="16384" width="11.5703125" style="122"/>
  </cols>
  <sheetData>
    <row r="1" spans="1:63" ht="13.5" thickBot="1" x14ac:dyDescent="0.25">
      <c r="J1" s="123" t="s">
        <v>173</v>
      </c>
    </row>
    <row r="3" spans="1:63" ht="23.25" x14ac:dyDescent="0.35">
      <c r="A3" s="300" t="s">
        <v>174</v>
      </c>
      <c r="B3" s="300"/>
      <c r="C3" s="300"/>
      <c r="D3" s="300"/>
      <c r="E3" s="300"/>
      <c r="F3" s="300"/>
      <c r="G3" s="300"/>
      <c r="H3" s="300"/>
      <c r="I3" s="300"/>
      <c r="J3" s="300"/>
    </row>
    <row r="4" spans="1:63" ht="23.25" x14ac:dyDescent="0.35">
      <c r="A4" s="300" t="s">
        <v>175</v>
      </c>
      <c r="B4" s="300"/>
      <c r="C4" s="300"/>
      <c r="D4" s="300"/>
      <c r="E4" s="300"/>
      <c r="F4" s="300"/>
      <c r="G4" s="300"/>
      <c r="H4" s="300"/>
      <c r="I4" s="300"/>
      <c r="J4" s="300"/>
    </row>
    <row r="5" spans="1:63" ht="23.25" x14ac:dyDescent="0.35">
      <c r="A5" s="300" t="s">
        <v>14</v>
      </c>
      <c r="B5" s="300"/>
      <c r="C5" s="300"/>
      <c r="D5" s="300"/>
      <c r="E5" s="300"/>
      <c r="F5" s="300"/>
      <c r="G5" s="300"/>
      <c r="H5" s="300"/>
      <c r="I5" s="300"/>
      <c r="J5" s="300"/>
    </row>
    <row r="6" spans="1:63" ht="18.75" x14ac:dyDescent="0.3">
      <c r="A6" s="301" t="s">
        <v>86</v>
      </c>
      <c r="B6" s="301"/>
      <c r="C6" s="301"/>
      <c r="D6" s="301"/>
      <c r="E6" s="301"/>
      <c r="F6" s="301"/>
      <c r="G6" s="301"/>
      <c r="H6" s="301"/>
      <c r="I6" s="301"/>
      <c r="J6" s="301"/>
    </row>
    <row r="7" spans="1:63" ht="18.75" x14ac:dyDescent="0.3">
      <c r="A7" s="301" t="s">
        <v>37</v>
      </c>
      <c r="B7" s="301"/>
      <c r="C7" s="301"/>
      <c r="D7" s="301"/>
      <c r="E7" s="301"/>
      <c r="F7" s="301"/>
      <c r="G7" s="301"/>
      <c r="H7" s="301"/>
      <c r="I7" s="301"/>
      <c r="J7" s="301"/>
    </row>
    <row r="9" spans="1:63" ht="13.5" thickBot="1" x14ac:dyDescent="0.25"/>
    <row r="10" spans="1:63" ht="13.5" thickBot="1" x14ac:dyDescent="0.25">
      <c r="A10" s="107"/>
      <c r="B10" s="304" t="s">
        <v>1</v>
      </c>
      <c r="C10" s="306"/>
      <c r="D10" s="305"/>
      <c r="E10" s="304" t="s">
        <v>19</v>
      </c>
      <c r="F10" s="306"/>
      <c r="G10" s="305"/>
      <c r="H10" s="304" t="s">
        <v>20</v>
      </c>
      <c r="I10" s="306"/>
      <c r="J10" s="305"/>
    </row>
    <row r="11" spans="1:63" x14ac:dyDescent="0.2">
      <c r="A11" s="20" t="s">
        <v>38</v>
      </c>
      <c r="B11" s="106" t="s">
        <v>153</v>
      </c>
      <c r="C11" s="106" t="s">
        <v>153</v>
      </c>
      <c r="D11" s="312" t="s">
        <v>4</v>
      </c>
      <c r="E11" s="106" t="s">
        <v>153</v>
      </c>
      <c r="F11" s="106" t="s">
        <v>153</v>
      </c>
      <c r="G11" s="312" t="s">
        <v>4</v>
      </c>
      <c r="H11" s="106" t="s">
        <v>153</v>
      </c>
      <c r="I11" s="107" t="s">
        <v>153</v>
      </c>
      <c r="J11" s="312" t="s">
        <v>4</v>
      </c>
    </row>
    <row r="12" spans="1:63" ht="13.5" thickBot="1" x14ac:dyDescent="0.25">
      <c r="A12" s="24"/>
      <c r="B12" s="24" t="s">
        <v>176</v>
      </c>
      <c r="C12" s="24" t="s">
        <v>155</v>
      </c>
      <c r="D12" s="313"/>
      <c r="E12" s="24" t="s">
        <v>176</v>
      </c>
      <c r="F12" s="24" t="s">
        <v>155</v>
      </c>
      <c r="G12" s="313"/>
      <c r="H12" s="24" t="s">
        <v>176</v>
      </c>
      <c r="I12" s="24" t="s">
        <v>155</v>
      </c>
      <c r="J12" s="313"/>
    </row>
    <row r="13" spans="1:63" x14ac:dyDescent="0.2">
      <c r="A13" s="124"/>
      <c r="B13" s="124"/>
      <c r="C13" s="124"/>
      <c r="D13" s="124"/>
      <c r="E13" s="124"/>
      <c r="F13" s="124"/>
      <c r="G13" s="124"/>
      <c r="H13" s="124"/>
      <c r="I13" s="124"/>
      <c r="J13" s="124"/>
      <c r="L13" s="125" t="s">
        <v>177</v>
      </c>
      <c r="M13" s="125" t="s">
        <v>178</v>
      </c>
      <c r="N13" s="125" t="s">
        <v>179</v>
      </c>
      <c r="O13" s="125" t="s">
        <v>180</v>
      </c>
      <c r="P13" s="125" t="s">
        <v>181</v>
      </c>
      <c r="Q13" s="125" t="s">
        <v>182</v>
      </c>
      <c r="R13" s="125" t="s">
        <v>183</v>
      </c>
      <c r="S13" s="125" t="s">
        <v>184</v>
      </c>
      <c r="T13" s="125" t="s">
        <v>185</v>
      </c>
      <c r="U13" s="125" t="s">
        <v>186</v>
      </c>
      <c r="V13" s="125" t="s">
        <v>187</v>
      </c>
      <c r="W13" s="125" t="s">
        <v>188</v>
      </c>
      <c r="X13" s="125" t="s">
        <v>189</v>
      </c>
      <c r="Y13" s="125" t="s">
        <v>190</v>
      </c>
      <c r="Z13" s="125" t="s">
        <v>191</v>
      </c>
      <c r="AA13" s="125" t="s">
        <v>192</v>
      </c>
      <c r="AB13" s="125" t="s">
        <v>193</v>
      </c>
      <c r="AC13" s="125" t="s">
        <v>194</v>
      </c>
      <c r="AD13" s="125" t="s">
        <v>195</v>
      </c>
      <c r="AE13" s="125" t="s">
        <v>196</v>
      </c>
      <c r="AF13" s="125" t="s">
        <v>197</v>
      </c>
      <c r="AG13" s="125" t="s">
        <v>198</v>
      </c>
      <c r="AH13" s="125" t="s">
        <v>199</v>
      </c>
      <c r="AI13" s="125" t="s">
        <v>200</v>
      </c>
      <c r="AJ13" s="125" t="s">
        <v>201</v>
      </c>
      <c r="AK13" s="125" t="s">
        <v>202</v>
      </c>
      <c r="AL13" s="125" t="s">
        <v>203</v>
      </c>
      <c r="AM13" s="125" t="s">
        <v>204</v>
      </c>
      <c r="AN13" s="125" t="s">
        <v>205</v>
      </c>
      <c r="AO13" s="125" t="s">
        <v>206</v>
      </c>
      <c r="AP13" s="125" t="s">
        <v>207</v>
      </c>
      <c r="AQ13" s="125" t="s">
        <v>208</v>
      </c>
      <c r="AR13" s="125" t="s">
        <v>209</v>
      </c>
      <c r="AS13" s="125" t="s">
        <v>210</v>
      </c>
      <c r="AT13" s="125" t="s">
        <v>211</v>
      </c>
      <c r="AU13" s="125"/>
      <c r="AV13" s="125"/>
      <c r="AW13" s="125"/>
      <c r="AX13" s="125"/>
      <c r="AY13" s="125"/>
      <c r="AZ13" s="125"/>
      <c r="BA13" s="125"/>
      <c r="BB13" s="125"/>
      <c r="BC13" s="125"/>
      <c r="BD13" s="125"/>
      <c r="BE13" s="125"/>
      <c r="BF13" s="125"/>
      <c r="BG13" s="125"/>
      <c r="BH13" s="125"/>
      <c r="BI13" s="125"/>
      <c r="BJ13" s="125"/>
      <c r="BK13" s="125"/>
    </row>
    <row r="14" spans="1:63" x14ac:dyDescent="0.2">
      <c r="A14" s="10" t="s">
        <v>212</v>
      </c>
      <c r="B14" s="126">
        <v>53685</v>
      </c>
      <c r="C14" s="126">
        <v>884854</v>
      </c>
      <c r="D14" s="126">
        <v>7877050561.3900003</v>
      </c>
      <c r="E14" s="126">
        <v>53462</v>
      </c>
      <c r="F14" s="126">
        <v>829122</v>
      </c>
      <c r="G14" s="126">
        <v>7191508769.3900003</v>
      </c>
      <c r="H14" s="126">
        <v>223</v>
      </c>
      <c r="I14" s="126">
        <v>55732</v>
      </c>
      <c r="J14" s="126">
        <v>685541792</v>
      </c>
      <c r="L14" s="122" t="s">
        <v>117</v>
      </c>
      <c r="M14" s="122">
        <v>465</v>
      </c>
      <c r="O14" s="122">
        <v>109</v>
      </c>
      <c r="W14" s="122">
        <v>136</v>
      </c>
      <c r="Z14" s="122">
        <v>6</v>
      </c>
      <c r="AA14" s="122">
        <v>432</v>
      </c>
      <c r="AD14" s="122">
        <v>22671</v>
      </c>
      <c r="AF14" s="122">
        <v>526</v>
      </c>
      <c r="AI14" s="122">
        <v>309</v>
      </c>
      <c r="AN14" s="122">
        <v>5300</v>
      </c>
      <c r="AQ14" s="122">
        <v>328</v>
      </c>
      <c r="AR14" s="122">
        <v>17878</v>
      </c>
    </row>
    <row r="15" spans="1:63" x14ac:dyDescent="0.2">
      <c r="A15" s="6"/>
      <c r="B15" s="127"/>
      <c r="C15" s="127"/>
      <c r="D15" s="127"/>
      <c r="E15" s="127"/>
      <c r="F15" s="127"/>
      <c r="G15" s="127"/>
      <c r="H15" s="127"/>
      <c r="I15" s="127"/>
      <c r="J15" s="127"/>
    </row>
    <row r="16" spans="1:63" x14ac:dyDescent="0.2">
      <c r="A16" s="10" t="s">
        <v>157</v>
      </c>
      <c r="B16" s="126">
        <v>1551</v>
      </c>
      <c r="C16" s="126">
        <v>512108</v>
      </c>
      <c r="D16" s="126">
        <v>4416325529.2400007</v>
      </c>
      <c r="E16" s="126">
        <v>1505</v>
      </c>
      <c r="F16" s="126">
        <v>491181</v>
      </c>
      <c r="G16" s="126">
        <v>4255076423.2100005</v>
      </c>
      <c r="H16" s="126">
        <v>46</v>
      </c>
      <c r="I16" s="126">
        <v>20927</v>
      </c>
      <c r="J16" s="126">
        <v>161249106.03</v>
      </c>
    </row>
    <row r="17" spans="1:63" x14ac:dyDescent="0.2">
      <c r="A17" s="6"/>
      <c r="B17" s="126"/>
      <c r="C17" s="126"/>
      <c r="D17" s="126"/>
      <c r="E17" s="127"/>
      <c r="F17" s="127"/>
      <c r="G17" s="127"/>
      <c r="H17" s="127"/>
      <c r="I17" s="127"/>
      <c r="J17" s="127"/>
      <c r="L17" s="125" t="s">
        <v>177</v>
      </c>
      <c r="M17" s="125" t="s">
        <v>178</v>
      </c>
      <c r="N17" s="125" t="s">
        <v>179</v>
      </c>
      <c r="O17" s="125" t="s">
        <v>180</v>
      </c>
      <c r="P17" s="125" t="s">
        <v>181</v>
      </c>
      <c r="Q17" s="125" t="s">
        <v>182</v>
      </c>
      <c r="R17" s="125" t="s">
        <v>183</v>
      </c>
      <c r="S17" s="125" t="s">
        <v>184</v>
      </c>
      <c r="T17" s="125" t="s">
        <v>185</v>
      </c>
      <c r="U17" s="125" t="s">
        <v>186</v>
      </c>
      <c r="V17" s="125" t="s">
        <v>187</v>
      </c>
      <c r="W17" s="125" t="s">
        <v>188</v>
      </c>
      <c r="X17" s="125" t="s">
        <v>189</v>
      </c>
      <c r="Y17" s="125" t="s">
        <v>190</v>
      </c>
      <c r="Z17" s="125" t="s">
        <v>191</v>
      </c>
      <c r="AA17" s="125" t="s">
        <v>192</v>
      </c>
      <c r="AB17" s="125" t="s">
        <v>193</v>
      </c>
      <c r="AC17" s="125" t="s">
        <v>194</v>
      </c>
      <c r="AD17" s="125" t="s">
        <v>195</v>
      </c>
      <c r="AE17" s="125" t="s">
        <v>196</v>
      </c>
      <c r="AF17" s="125" t="s">
        <v>197</v>
      </c>
      <c r="AG17" s="125" t="s">
        <v>198</v>
      </c>
      <c r="AH17" s="125" t="s">
        <v>199</v>
      </c>
      <c r="AI17" s="125" t="s">
        <v>200</v>
      </c>
      <c r="AJ17" s="125" t="s">
        <v>201</v>
      </c>
      <c r="AK17" s="125" t="s">
        <v>202</v>
      </c>
      <c r="AL17" s="125" t="s">
        <v>203</v>
      </c>
      <c r="AM17" s="125" t="s">
        <v>204</v>
      </c>
      <c r="AN17" s="125" t="s">
        <v>205</v>
      </c>
      <c r="AO17" s="125" t="s">
        <v>206</v>
      </c>
      <c r="AP17" s="125" t="s">
        <v>207</v>
      </c>
      <c r="AQ17" s="125" t="s">
        <v>208</v>
      </c>
      <c r="AR17" s="125" t="s">
        <v>209</v>
      </c>
      <c r="AS17" s="125" t="s">
        <v>210</v>
      </c>
      <c r="AT17" s="125" t="s">
        <v>211</v>
      </c>
      <c r="AU17" s="125"/>
      <c r="AV17" s="125"/>
      <c r="AW17" s="125"/>
      <c r="AX17" s="125"/>
      <c r="AY17" s="125"/>
      <c r="AZ17" s="125"/>
      <c r="BA17" s="125"/>
      <c r="BB17" s="125"/>
      <c r="BC17" s="125"/>
      <c r="BD17" s="125"/>
      <c r="BE17" s="125"/>
      <c r="BF17" s="125"/>
      <c r="BG17" s="125"/>
      <c r="BH17" s="125"/>
      <c r="BI17" s="125"/>
      <c r="BJ17" s="125"/>
      <c r="BK17" s="125"/>
    </row>
    <row r="18" spans="1:63" x14ac:dyDescent="0.2">
      <c r="A18" s="6" t="s">
        <v>158</v>
      </c>
      <c r="B18" s="127">
        <v>1551</v>
      </c>
      <c r="C18" s="127">
        <v>455772</v>
      </c>
      <c r="D18" s="127">
        <v>3939669979.8600001</v>
      </c>
      <c r="E18" s="127">
        <v>1505</v>
      </c>
      <c r="F18" s="127">
        <v>447805</v>
      </c>
      <c r="G18" s="127">
        <v>3827553669.8600001</v>
      </c>
      <c r="H18" s="127">
        <v>46</v>
      </c>
      <c r="I18" s="127">
        <v>7967</v>
      </c>
      <c r="J18" s="127">
        <v>112116310</v>
      </c>
      <c r="L18" s="122" t="s">
        <v>213</v>
      </c>
      <c r="M18" s="122">
        <v>1707</v>
      </c>
      <c r="N18" s="122">
        <v>614</v>
      </c>
      <c r="O18" s="122">
        <v>726</v>
      </c>
      <c r="P18" s="122">
        <v>0</v>
      </c>
      <c r="Q18" s="122">
        <v>23</v>
      </c>
      <c r="R18" s="122">
        <v>45</v>
      </c>
      <c r="S18" s="122">
        <v>27</v>
      </c>
      <c r="T18" s="122">
        <v>428</v>
      </c>
      <c r="V18" s="122">
        <v>180</v>
      </c>
      <c r="W18" s="122">
        <v>182</v>
      </c>
      <c r="X18" s="122">
        <v>17</v>
      </c>
      <c r="Y18" s="122">
        <v>58</v>
      </c>
      <c r="Z18" s="122">
        <v>96</v>
      </c>
      <c r="AA18" s="122">
        <v>1946</v>
      </c>
      <c r="AB18" s="122">
        <v>2</v>
      </c>
      <c r="AC18" s="122">
        <v>373</v>
      </c>
      <c r="AD18" s="122">
        <v>245347</v>
      </c>
      <c r="AE18" s="122">
        <v>151830</v>
      </c>
      <c r="AF18" s="122">
        <v>116016</v>
      </c>
      <c r="AG18" s="122">
        <v>1099</v>
      </c>
      <c r="AH18" s="122">
        <v>10652</v>
      </c>
      <c r="AI18" s="122">
        <v>66638</v>
      </c>
      <c r="AJ18" s="122">
        <v>68</v>
      </c>
      <c r="AK18" s="122">
        <v>101963</v>
      </c>
      <c r="AL18" s="122">
        <v>413</v>
      </c>
      <c r="AM18" s="122">
        <v>9092</v>
      </c>
      <c r="AN18" s="122">
        <v>21691</v>
      </c>
      <c r="AO18" s="122">
        <v>5460</v>
      </c>
      <c r="AP18" s="122">
        <v>60477</v>
      </c>
      <c r="AQ18" s="122">
        <v>20392</v>
      </c>
      <c r="AR18" s="122">
        <v>320408</v>
      </c>
      <c r="AS18" s="122">
        <v>2196</v>
      </c>
      <c r="AT18" s="122">
        <v>77669</v>
      </c>
    </row>
    <row r="19" spans="1:63" x14ac:dyDescent="0.2">
      <c r="A19" s="6" t="s">
        <v>214</v>
      </c>
      <c r="B19" s="127">
        <v>0</v>
      </c>
      <c r="C19" s="127">
        <v>0</v>
      </c>
      <c r="D19" s="127">
        <v>0</v>
      </c>
      <c r="E19" s="127">
        <v>0</v>
      </c>
      <c r="F19" s="127">
        <v>0</v>
      </c>
      <c r="G19" s="127">
        <v>0</v>
      </c>
      <c r="H19" s="127">
        <v>0</v>
      </c>
      <c r="I19" s="127">
        <v>0</v>
      </c>
      <c r="J19" s="127">
        <v>0</v>
      </c>
    </row>
    <row r="20" spans="1:63" x14ac:dyDescent="0.2">
      <c r="A20" s="6" t="s">
        <v>160</v>
      </c>
      <c r="B20" s="127">
        <v>0</v>
      </c>
      <c r="C20" s="127">
        <v>0</v>
      </c>
      <c r="D20" s="127">
        <v>30545210.379999999</v>
      </c>
      <c r="E20" s="127">
        <v>0</v>
      </c>
      <c r="F20" s="127">
        <v>0</v>
      </c>
      <c r="G20" s="127">
        <v>30545210.379999999</v>
      </c>
      <c r="H20" s="127">
        <v>0</v>
      </c>
      <c r="I20" s="127">
        <v>0</v>
      </c>
      <c r="J20" s="127">
        <v>0</v>
      </c>
    </row>
    <row r="21" spans="1:63" x14ac:dyDescent="0.2">
      <c r="A21" s="6" t="s">
        <v>215</v>
      </c>
      <c r="B21" s="127">
        <v>0</v>
      </c>
      <c r="C21" s="127">
        <v>39444</v>
      </c>
      <c r="D21" s="127">
        <v>296094161.88999999</v>
      </c>
      <c r="E21" s="127">
        <v>0</v>
      </c>
      <c r="F21" s="127">
        <v>33314</v>
      </c>
      <c r="G21" s="127">
        <v>282930639.36000001</v>
      </c>
      <c r="H21" s="127">
        <v>0</v>
      </c>
      <c r="I21" s="127">
        <v>6130</v>
      </c>
      <c r="J21" s="127">
        <v>13163522.529999999</v>
      </c>
    </row>
    <row r="22" spans="1:63" x14ac:dyDescent="0.2">
      <c r="A22" s="6" t="s">
        <v>161</v>
      </c>
      <c r="B22" s="127">
        <v>0</v>
      </c>
      <c r="C22" s="127">
        <v>16892</v>
      </c>
      <c r="D22" s="127">
        <v>150016177.11000001</v>
      </c>
      <c r="E22" s="127">
        <v>0</v>
      </c>
      <c r="F22" s="127">
        <v>10062</v>
      </c>
      <c r="G22" s="127">
        <v>114046903.61</v>
      </c>
      <c r="H22" s="127">
        <v>0</v>
      </c>
      <c r="I22" s="127">
        <v>6830</v>
      </c>
      <c r="J22" s="127">
        <v>35969273.5</v>
      </c>
    </row>
    <row r="23" spans="1:63" x14ac:dyDescent="0.2">
      <c r="A23" s="6"/>
      <c r="B23" s="126"/>
      <c r="C23" s="126"/>
      <c r="D23" s="126"/>
      <c r="E23" s="127"/>
      <c r="F23" s="127"/>
      <c r="G23" s="127"/>
      <c r="H23" s="127"/>
      <c r="I23" s="127"/>
      <c r="J23" s="127"/>
    </row>
    <row r="24" spans="1:63" x14ac:dyDescent="0.2">
      <c r="A24" s="10" t="s">
        <v>48</v>
      </c>
      <c r="B24" s="126">
        <v>9116</v>
      </c>
      <c r="C24" s="126">
        <v>271526</v>
      </c>
      <c r="D24" s="126">
        <v>4199120947.2599998</v>
      </c>
      <c r="E24" s="126">
        <v>9103</v>
      </c>
      <c r="F24" s="126">
        <v>263977</v>
      </c>
      <c r="G24" s="126">
        <v>4166332937.2299995</v>
      </c>
      <c r="H24" s="126">
        <v>13</v>
      </c>
      <c r="I24" s="126">
        <v>7549</v>
      </c>
      <c r="J24" s="126">
        <v>32788010.029999997</v>
      </c>
    </row>
    <row r="25" spans="1:63" x14ac:dyDescent="0.2">
      <c r="A25" s="6"/>
      <c r="B25" s="126"/>
      <c r="C25" s="126"/>
      <c r="D25" s="126"/>
      <c r="E25" s="127"/>
      <c r="F25" s="127"/>
      <c r="G25" s="127"/>
      <c r="H25" s="127"/>
      <c r="I25" s="127"/>
      <c r="J25" s="127"/>
    </row>
    <row r="26" spans="1:63" x14ac:dyDescent="0.2">
      <c r="A26" s="6" t="s">
        <v>216</v>
      </c>
      <c r="B26" s="127">
        <v>0</v>
      </c>
      <c r="C26" s="127">
        <v>1272</v>
      </c>
      <c r="D26" s="127">
        <v>11820416.539999999</v>
      </c>
      <c r="E26" s="127">
        <v>0</v>
      </c>
      <c r="F26" s="127">
        <v>1093</v>
      </c>
      <c r="G26" s="127">
        <v>11707436.539999999</v>
      </c>
      <c r="H26" s="127">
        <v>0</v>
      </c>
      <c r="I26" s="127">
        <v>179</v>
      </c>
      <c r="J26" s="127">
        <v>112980</v>
      </c>
    </row>
    <row r="27" spans="1:63" x14ac:dyDescent="0.2">
      <c r="A27" s="6" t="s">
        <v>168</v>
      </c>
      <c r="B27" s="127">
        <v>161</v>
      </c>
      <c r="C27" s="127">
        <v>33864</v>
      </c>
      <c r="D27" s="127">
        <v>814607036.65999997</v>
      </c>
      <c r="E27" s="127">
        <v>161</v>
      </c>
      <c r="F27" s="127">
        <v>30569</v>
      </c>
      <c r="G27" s="127">
        <v>799936841.62</v>
      </c>
      <c r="H27" s="127">
        <v>0</v>
      </c>
      <c r="I27" s="127">
        <v>3295</v>
      </c>
      <c r="J27" s="127">
        <v>14670195.039999999</v>
      </c>
    </row>
    <row r="28" spans="1:63" x14ac:dyDescent="0.2">
      <c r="A28" s="6" t="s">
        <v>167</v>
      </c>
      <c r="B28" s="127">
        <v>3562</v>
      </c>
      <c r="C28" s="127">
        <v>182625</v>
      </c>
      <c r="D28" s="127">
        <v>1887786019.24</v>
      </c>
      <c r="E28" s="127">
        <v>3549</v>
      </c>
      <c r="F28" s="127">
        <v>178550</v>
      </c>
      <c r="G28" s="127">
        <v>1869781184.25</v>
      </c>
      <c r="H28" s="127">
        <v>13</v>
      </c>
      <c r="I28" s="127">
        <v>4075</v>
      </c>
      <c r="J28" s="127">
        <v>18004834.989999998</v>
      </c>
    </row>
    <row r="29" spans="1:63" x14ac:dyDescent="0.2">
      <c r="A29" s="6" t="s">
        <v>163</v>
      </c>
      <c r="B29" s="127">
        <v>0</v>
      </c>
      <c r="C29" s="127">
        <v>0</v>
      </c>
      <c r="D29" s="127">
        <v>241244787.71000001</v>
      </c>
      <c r="E29" s="127">
        <v>0</v>
      </c>
      <c r="F29" s="127">
        <v>0</v>
      </c>
      <c r="G29" s="127">
        <v>241244787.71000001</v>
      </c>
      <c r="H29" s="127">
        <v>0</v>
      </c>
      <c r="I29" s="127">
        <v>0</v>
      </c>
      <c r="J29" s="127">
        <v>0</v>
      </c>
    </row>
    <row r="30" spans="1:63" x14ac:dyDescent="0.2">
      <c r="A30" s="6" t="s">
        <v>217</v>
      </c>
      <c r="B30" s="127">
        <v>0</v>
      </c>
      <c r="C30" s="127">
        <v>0</v>
      </c>
      <c r="D30" s="127">
        <v>0</v>
      </c>
      <c r="E30" s="127">
        <v>0</v>
      </c>
      <c r="F30" s="127">
        <v>0</v>
      </c>
      <c r="G30" s="127">
        <v>0</v>
      </c>
      <c r="H30" s="127">
        <v>0</v>
      </c>
      <c r="I30" s="127">
        <v>0</v>
      </c>
      <c r="J30" s="127">
        <v>0</v>
      </c>
    </row>
    <row r="31" spans="1:63" x14ac:dyDescent="0.2">
      <c r="A31" s="6" t="s">
        <v>161</v>
      </c>
      <c r="B31" s="127">
        <v>5393</v>
      </c>
      <c r="C31" s="127">
        <v>53765</v>
      </c>
      <c r="D31" s="127">
        <v>1243662687.1099999</v>
      </c>
      <c r="E31" s="127">
        <v>5393</v>
      </c>
      <c r="F31" s="127">
        <v>53765</v>
      </c>
      <c r="G31" s="127">
        <v>1243662687.1099999</v>
      </c>
      <c r="H31" s="127">
        <v>0</v>
      </c>
      <c r="I31" s="127">
        <v>0</v>
      </c>
      <c r="J31" s="127">
        <v>0</v>
      </c>
    </row>
    <row r="32" spans="1:63" x14ac:dyDescent="0.2">
      <c r="A32" s="6"/>
      <c r="B32" s="126"/>
      <c r="C32" s="126"/>
      <c r="D32" s="126"/>
      <c r="E32" s="127"/>
      <c r="F32" s="127"/>
      <c r="G32" s="127"/>
      <c r="H32" s="127"/>
      <c r="I32" s="127"/>
      <c r="J32" s="127"/>
    </row>
    <row r="33" spans="1:10" x14ac:dyDescent="0.2">
      <c r="A33" s="10" t="s">
        <v>52</v>
      </c>
      <c r="B33" s="126">
        <v>46120</v>
      </c>
      <c r="C33" s="126">
        <v>1125436</v>
      </c>
      <c r="D33" s="126">
        <v>8094255143.3700008</v>
      </c>
      <c r="E33" s="126">
        <v>45864</v>
      </c>
      <c r="F33" s="126">
        <v>1056326</v>
      </c>
      <c r="G33" s="126">
        <v>7280252255.3700008</v>
      </c>
      <c r="H33" s="126">
        <v>256</v>
      </c>
      <c r="I33" s="126">
        <v>69110</v>
      </c>
      <c r="J33" s="126">
        <v>814002888</v>
      </c>
    </row>
    <row r="34" spans="1:10" ht="13.5" thickBot="1" x14ac:dyDescent="0.25">
      <c r="A34" s="5"/>
      <c r="B34" s="5"/>
      <c r="C34" s="5"/>
      <c r="D34" s="5"/>
      <c r="E34" s="5"/>
      <c r="F34" s="5"/>
      <c r="G34" s="5"/>
      <c r="H34" s="5"/>
      <c r="I34" s="5"/>
      <c r="J34" s="5"/>
    </row>
    <row r="35" spans="1:10" x14ac:dyDescent="0.2">
      <c r="A35" s="1"/>
      <c r="B35" s="119"/>
      <c r="C35" s="119"/>
      <c r="D35" s="1"/>
      <c r="E35" s="1"/>
      <c r="F35" s="1"/>
      <c r="G35" s="1"/>
      <c r="H35" s="1"/>
      <c r="I35" s="1"/>
      <c r="J35" s="1"/>
    </row>
    <row r="36" spans="1:10" x14ac:dyDescent="0.2">
      <c r="A36" s="128" t="s">
        <v>218</v>
      </c>
      <c r="B36" s="129"/>
      <c r="C36" s="129"/>
      <c r="D36" s="129"/>
      <c r="E36" s="129"/>
      <c r="F36" s="129"/>
      <c r="G36" s="129"/>
      <c r="H36" s="1"/>
      <c r="I36" s="1"/>
      <c r="J36" s="1"/>
    </row>
    <row r="37" spans="1:10" x14ac:dyDescent="0.2">
      <c r="A37" s="111" t="s">
        <v>22</v>
      </c>
      <c r="B37" s="1"/>
      <c r="C37" s="1"/>
      <c r="D37" s="1"/>
      <c r="E37" s="1"/>
      <c r="F37" s="1"/>
      <c r="G37" s="1"/>
      <c r="H37" s="1"/>
      <c r="I37" s="1"/>
      <c r="J37" s="1"/>
    </row>
  </sheetData>
  <mergeCells count="11">
    <mergeCell ref="D11:D12"/>
    <mergeCell ref="G11:G12"/>
    <mergeCell ref="J11:J12"/>
    <mergeCell ref="A3:J3"/>
    <mergeCell ref="A4:J4"/>
    <mergeCell ref="A5:J5"/>
    <mergeCell ref="A6:J6"/>
    <mergeCell ref="A7:J7"/>
    <mergeCell ref="B10:D10"/>
    <mergeCell ref="E10:G10"/>
    <mergeCell ref="H10:J10"/>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Z40"/>
  <sheetViews>
    <sheetView topLeftCell="A10" workbookViewId="0">
      <selection activeCell="B47" sqref="B47"/>
    </sheetView>
  </sheetViews>
  <sheetFormatPr defaultColWidth="11.42578125" defaultRowHeight="12.75" x14ac:dyDescent="0.2"/>
  <cols>
    <col min="1" max="1" width="45.5703125" style="1" customWidth="1"/>
    <col min="2" max="2" width="8.85546875" style="1" bestFit="1" customWidth="1"/>
    <col min="3" max="3" width="13.7109375" style="1" bestFit="1" customWidth="1"/>
    <col min="4" max="4" width="16.85546875" style="1" customWidth="1"/>
    <col min="5" max="5" width="8.85546875" style="1" bestFit="1" customWidth="1"/>
    <col min="6" max="6" width="13.7109375" style="1" bestFit="1" customWidth="1"/>
    <col min="7" max="7" width="17.28515625" style="1" customWidth="1"/>
    <col min="8" max="8" width="11.42578125" style="1"/>
    <col min="9" max="17" width="17.7109375" style="1" customWidth="1"/>
    <col min="18" max="24" width="18.7109375" style="1" customWidth="1"/>
    <col min="25" max="33" width="17.7109375" style="1" customWidth="1"/>
    <col min="34" max="40" width="18.7109375" style="1" customWidth="1"/>
    <col min="41" max="49" width="17.7109375" style="1" customWidth="1"/>
    <col min="50" max="56" width="18.7109375" style="1" customWidth="1"/>
    <col min="57" max="65" width="17.7109375" style="1" customWidth="1"/>
    <col min="66" max="72" width="18.7109375" style="1" customWidth="1"/>
    <col min="73" max="81" width="17.5703125" style="1" customWidth="1"/>
    <col min="82" max="88" width="18.5703125" style="1" customWidth="1"/>
    <col min="89" max="97" width="17.5703125" style="1" bestFit="1" customWidth="1"/>
    <col min="98" max="104" width="18.5703125" style="1" bestFit="1" customWidth="1"/>
    <col min="105" max="256" width="11.42578125" style="1"/>
    <col min="257" max="257" width="45.5703125" style="1" customWidth="1"/>
    <col min="258" max="258" width="8.85546875" style="1" bestFit="1" customWidth="1"/>
    <col min="259" max="259" width="13.7109375" style="1" bestFit="1" customWidth="1"/>
    <col min="260" max="260" width="16.85546875" style="1" customWidth="1"/>
    <col min="261" max="261" width="8.85546875" style="1" bestFit="1" customWidth="1"/>
    <col min="262" max="262" width="13.7109375" style="1" bestFit="1" customWidth="1"/>
    <col min="263" max="263" width="17.28515625" style="1" customWidth="1"/>
    <col min="264" max="264" width="11.42578125" style="1"/>
    <col min="265" max="273" width="17.7109375" style="1" customWidth="1"/>
    <col min="274" max="280" width="18.7109375" style="1" customWidth="1"/>
    <col min="281" max="289" width="17.7109375" style="1" customWidth="1"/>
    <col min="290" max="296" width="18.7109375" style="1" customWidth="1"/>
    <col min="297" max="305" width="17.7109375" style="1" customWidth="1"/>
    <col min="306" max="312" width="18.7109375" style="1" customWidth="1"/>
    <col min="313" max="321" width="17.7109375" style="1" customWidth="1"/>
    <col min="322" max="328" width="18.7109375" style="1" customWidth="1"/>
    <col min="329" max="337" width="17.5703125" style="1" customWidth="1"/>
    <col min="338" max="344" width="18.5703125" style="1" customWidth="1"/>
    <col min="345" max="353" width="17.5703125" style="1" bestFit="1" customWidth="1"/>
    <col min="354" max="360" width="18.5703125" style="1" bestFit="1" customWidth="1"/>
    <col min="361" max="512" width="11.42578125" style="1"/>
    <col min="513" max="513" width="45.5703125" style="1" customWidth="1"/>
    <col min="514" max="514" width="8.85546875" style="1" bestFit="1" customWidth="1"/>
    <col min="515" max="515" width="13.7109375" style="1" bestFit="1" customWidth="1"/>
    <col min="516" max="516" width="16.85546875" style="1" customWidth="1"/>
    <col min="517" max="517" width="8.85546875" style="1" bestFit="1" customWidth="1"/>
    <col min="518" max="518" width="13.7109375" style="1" bestFit="1" customWidth="1"/>
    <col min="519" max="519" width="17.28515625" style="1" customWidth="1"/>
    <col min="520" max="520" width="11.42578125" style="1"/>
    <col min="521" max="529" width="17.7109375" style="1" customWidth="1"/>
    <col min="530" max="536" width="18.7109375" style="1" customWidth="1"/>
    <col min="537" max="545" width="17.7109375" style="1" customWidth="1"/>
    <col min="546" max="552" width="18.7109375" style="1" customWidth="1"/>
    <col min="553" max="561" width="17.7109375" style="1" customWidth="1"/>
    <col min="562" max="568" width="18.7109375" style="1" customWidth="1"/>
    <col min="569" max="577" width="17.7109375" style="1" customWidth="1"/>
    <col min="578" max="584" width="18.7109375" style="1" customWidth="1"/>
    <col min="585" max="593" width="17.5703125" style="1" customWidth="1"/>
    <col min="594" max="600" width="18.5703125" style="1" customWidth="1"/>
    <col min="601" max="609" width="17.5703125" style="1" bestFit="1" customWidth="1"/>
    <col min="610" max="616" width="18.5703125" style="1" bestFit="1" customWidth="1"/>
    <col min="617" max="768" width="11.42578125" style="1"/>
    <col min="769" max="769" width="45.5703125" style="1" customWidth="1"/>
    <col min="770" max="770" width="8.85546875" style="1" bestFit="1" customWidth="1"/>
    <col min="771" max="771" width="13.7109375" style="1" bestFit="1" customWidth="1"/>
    <col min="772" max="772" width="16.85546875" style="1" customWidth="1"/>
    <col min="773" max="773" width="8.85546875" style="1" bestFit="1" customWidth="1"/>
    <col min="774" max="774" width="13.7109375" style="1" bestFit="1" customWidth="1"/>
    <col min="775" max="775" width="17.28515625" style="1" customWidth="1"/>
    <col min="776" max="776" width="11.42578125" style="1"/>
    <col min="777" max="785" width="17.7109375" style="1" customWidth="1"/>
    <col min="786" max="792" width="18.7109375" style="1" customWidth="1"/>
    <col min="793" max="801" width="17.7109375" style="1" customWidth="1"/>
    <col min="802" max="808" width="18.7109375" style="1" customWidth="1"/>
    <col min="809" max="817" width="17.7109375" style="1" customWidth="1"/>
    <col min="818" max="824" width="18.7109375" style="1" customWidth="1"/>
    <col min="825" max="833" width="17.7109375" style="1" customWidth="1"/>
    <col min="834" max="840" width="18.7109375" style="1" customWidth="1"/>
    <col min="841" max="849" width="17.5703125" style="1" customWidth="1"/>
    <col min="850" max="856" width="18.5703125" style="1" customWidth="1"/>
    <col min="857" max="865" width="17.5703125" style="1" bestFit="1" customWidth="1"/>
    <col min="866" max="872" width="18.5703125" style="1" bestFit="1" customWidth="1"/>
    <col min="873" max="1024" width="11.42578125" style="1"/>
    <col min="1025" max="1025" width="45.5703125" style="1" customWidth="1"/>
    <col min="1026" max="1026" width="8.85546875" style="1" bestFit="1" customWidth="1"/>
    <col min="1027" max="1027" width="13.7109375" style="1" bestFit="1" customWidth="1"/>
    <col min="1028" max="1028" width="16.85546875" style="1" customWidth="1"/>
    <col min="1029" max="1029" width="8.85546875" style="1" bestFit="1" customWidth="1"/>
    <col min="1030" max="1030" width="13.7109375" style="1" bestFit="1" customWidth="1"/>
    <col min="1031" max="1031" width="17.28515625" style="1" customWidth="1"/>
    <col min="1032" max="1032" width="11.42578125" style="1"/>
    <col min="1033" max="1041" width="17.7109375" style="1" customWidth="1"/>
    <col min="1042" max="1048" width="18.7109375" style="1" customWidth="1"/>
    <col min="1049" max="1057" width="17.7109375" style="1" customWidth="1"/>
    <col min="1058" max="1064" width="18.7109375" style="1" customWidth="1"/>
    <col min="1065" max="1073" width="17.7109375" style="1" customWidth="1"/>
    <col min="1074" max="1080" width="18.7109375" style="1" customWidth="1"/>
    <col min="1081" max="1089" width="17.7109375" style="1" customWidth="1"/>
    <col min="1090" max="1096" width="18.7109375" style="1" customWidth="1"/>
    <col min="1097" max="1105" width="17.5703125" style="1" customWidth="1"/>
    <col min="1106" max="1112" width="18.5703125" style="1" customWidth="1"/>
    <col min="1113" max="1121" width="17.5703125" style="1" bestFit="1" customWidth="1"/>
    <col min="1122" max="1128" width="18.5703125" style="1" bestFit="1" customWidth="1"/>
    <col min="1129" max="1280" width="11.42578125" style="1"/>
    <col min="1281" max="1281" width="45.5703125" style="1" customWidth="1"/>
    <col min="1282" max="1282" width="8.85546875" style="1" bestFit="1" customWidth="1"/>
    <col min="1283" max="1283" width="13.7109375" style="1" bestFit="1" customWidth="1"/>
    <col min="1284" max="1284" width="16.85546875" style="1" customWidth="1"/>
    <col min="1285" max="1285" width="8.85546875" style="1" bestFit="1" customWidth="1"/>
    <col min="1286" max="1286" width="13.7109375" style="1" bestFit="1" customWidth="1"/>
    <col min="1287" max="1287" width="17.28515625" style="1" customWidth="1"/>
    <col min="1288" max="1288" width="11.42578125" style="1"/>
    <col min="1289" max="1297" width="17.7109375" style="1" customWidth="1"/>
    <col min="1298" max="1304" width="18.7109375" style="1" customWidth="1"/>
    <col min="1305" max="1313" width="17.7109375" style="1" customWidth="1"/>
    <col min="1314" max="1320" width="18.7109375" style="1" customWidth="1"/>
    <col min="1321" max="1329" width="17.7109375" style="1" customWidth="1"/>
    <col min="1330" max="1336" width="18.7109375" style="1" customWidth="1"/>
    <col min="1337" max="1345" width="17.7109375" style="1" customWidth="1"/>
    <col min="1346" max="1352" width="18.7109375" style="1" customWidth="1"/>
    <col min="1353" max="1361" width="17.5703125" style="1" customWidth="1"/>
    <col min="1362" max="1368" width="18.5703125" style="1" customWidth="1"/>
    <col min="1369" max="1377" width="17.5703125" style="1" bestFit="1" customWidth="1"/>
    <col min="1378" max="1384" width="18.5703125" style="1" bestFit="1" customWidth="1"/>
    <col min="1385" max="1536" width="11.42578125" style="1"/>
    <col min="1537" max="1537" width="45.5703125" style="1" customWidth="1"/>
    <col min="1538" max="1538" width="8.85546875" style="1" bestFit="1" customWidth="1"/>
    <col min="1539" max="1539" width="13.7109375" style="1" bestFit="1" customWidth="1"/>
    <col min="1540" max="1540" width="16.85546875" style="1" customWidth="1"/>
    <col min="1541" max="1541" width="8.85546875" style="1" bestFit="1" customWidth="1"/>
    <col min="1542" max="1542" width="13.7109375" style="1" bestFit="1" customWidth="1"/>
    <col min="1543" max="1543" width="17.28515625" style="1" customWidth="1"/>
    <col min="1544" max="1544" width="11.42578125" style="1"/>
    <col min="1545" max="1553" width="17.7109375" style="1" customWidth="1"/>
    <col min="1554" max="1560" width="18.7109375" style="1" customWidth="1"/>
    <col min="1561" max="1569" width="17.7109375" style="1" customWidth="1"/>
    <col min="1570" max="1576" width="18.7109375" style="1" customWidth="1"/>
    <col min="1577" max="1585" width="17.7109375" style="1" customWidth="1"/>
    <col min="1586" max="1592" width="18.7109375" style="1" customWidth="1"/>
    <col min="1593" max="1601" width="17.7109375" style="1" customWidth="1"/>
    <col min="1602" max="1608" width="18.7109375" style="1" customWidth="1"/>
    <col min="1609" max="1617" width="17.5703125" style="1" customWidth="1"/>
    <col min="1618" max="1624" width="18.5703125" style="1" customWidth="1"/>
    <col min="1625" max="1633" width="17.5703125" style="1" bestFit="1" customWidth="1"/>
    <col min="1634" max="1640" width="18.5703125" style="1" bestFit="1" customWidth="1"/>
    <col min="1641" max="1792" width="11.42578125" style="1"/>
    <col min="1793" max="1793" width="45.5703125" style="1" customWidth="1"/>
    <col min="1794" max="1794" width="8.85546875" style="1" bestFit="1" customWidth="1"/>
    <col min="1795" max="1795" width="13.7109375" style="1" bestFit="1" customWidth="1"/>
    <col min="1796" max="1796" width="16.85546875" style="1" customWidth="1"/>
    <col min="1797" max="1797" width="8.85546875" style="1" bestFit="1" customWidth="1"/>
    <col min="1798" max="1798" width="13.7109375" style="1" bestFit="1" customWidth="1"/>
    <col min="1799" max="1799" width="17.28515625" style="1" customWidth="1"/>
    <col min="1800" max="1800" width="11.42578125" style="1"/>
    <col min="1801" max="1809" width="17.7109375" style="1" customWidth="1"/>
    <col min="1810" max="1816" width="18.7109375" style="1" customWidth="1"/>
    <col min="1817" max="1825" width="17.7109375" style="1" customWidth="1"/>
    <col min="1826" max="1832" width="18.7109375" style="1" customWidth="1"/>
    <col min="1833" max="1841" width="17.7109375" style="1" customWidth="1"/>
    <col min="1842" max="1848" width="18.7109375" style="1" customWidth="1"/>
    <col min="1849" max="1857" width="17.7109375" style="1" customWidth="1"/>
    <col min="1858" max="1864" width="18.7109375" style="1" customWidth="1"/>
    <col min="1865" max="1873" width="17.5703125" style="1" customWidth="1"/>
    <col min="1874" max="1880" width="18.5703125" style="1" customWidth="1"/>
    <col min="1881" max="1889" width="17.5703125" style="1" bestFit="1" customWidth="1"/>
    <col min="1890" max="1896" width="18.5703125" style="1" bestFit="1" customWidth="1"/>
    <col min="1897" max="2048" width="11.42578125" style="1"/>
    <col min="2049" max="2049" width="45.5703125" style="1" customWidth="1"/>
    <col min="2050" max="2050" width="8.85546875" style="1" bestFit="1" customWidth="1"/>
    <col min="2051" max="2051" width="13.7109375" style="1" bestFit="1" customWidth="1"/>
    <col min="2052" max="2052" width="16.85546875" style="1" customWidth="1"/>
    <col min="2053" max="2053" width="8.85546875" style="1" bestFit="1" customWidth="1"/>
    <col min="2054" max="2054" width="13.7109375" style="1" bestFit="1" customWidth="1"/>
    <col min="2055" max="2055" width="17.28515625" style="1" customWidth="1"/>
    <col min="2056" max="2056" width="11.42578125" style="1"/>
    <col min="2057" max="2065" width="17.7109375" style="1" customWidth="1"/>
    <col min="2066" max="2072" width="18.7109375" style="1" customWidth="1"/>
    <col min="2073" max="2081" width="17.7109375" style="1" customWidth="1"/>
    <col min="2082" max="2088" width="18.7109375" style="1" customWidth="1"/>
    <col min="2089" max="2097" width="17.7109375" style="1" customWidth="1"/>
    <col min="2098" max="2104" width="18.7109375" style="1" customWidth="1"/>
    <col min="2105" max="2113" width="17.7109375" style="1" customWidth="1"/>
    <col min="2114" max="2120" width="18.7109375" style="1" customWidth="1"/>
    <col min="2121" max="2129" width="17.5703125" style="1" customWidth="1"/>
    <col min="2130" max="2136" width="18.5703125" style="1" customWidth="1"/>
    <col min="2137" max="2145" width="17.5703125" style="1" bestFit="1" customWidth="1"/>
    <col min="2146" max="2152" width="18.5703125" style="1" bestFit="1" customWidth="1"/>
    <col min="2153" max="2304" width="11.42578125" style="1"/>
    <col min="2305" max="2305" width="45.5703125" style="1" customWidth="1"/>
    <col min="2306" max="2306" width="8.85546875" style="1" bestFit="1" customWidth="1"/>
    <col min="2307" max="2307" width="13.7109375" style="1" bestFit="1" customWidth="1"/>
    <col min="2308" max="2308" width="16.85546875" style="1" customWidth="1"/>
    <col min="2309" max="2309" width="8.85546875" style="1" bestFit="1" customWidth="1"/>
    <col min="2310" max="2310" width="13.7109375" style="1" bestFit="1" customWidth="1"/>
    <col min="2311" max="2311" width="17.28515625" style="1" customWidth="1"/>
    <col min="2312" max="2312" width="11.42578125" style="1"/>
    <col min="2313" max="2321" width="17.7109375" style="1" customWidth="1"/>
    <col min="2322" max="2328" width="18.7109375" style="1" customWidth="1"/>
    <col min="2329" max="2337" width="17.7109375" style="1" customWidth="1"/>
    <col min="2338" max="2344" width="18.7109375" style="1" customWidth="1"/>
    <col min="2345" max="2353" width="17.7109375" style="1" customWidth="1"/>
    <col min="2354" max="2360" width="18.7109375" style="1" customWidth="1"/>
    <col min="2361" max="2369" width="17.7109375" style="1" customWidth="1"/>
    <col min="2370" max="2376" width="18.7109375" style="1" customWidth="1"/>
    <col min="2377" max="2385" width="17.5703125" style="1" customWidth="1"/>
    <col min="2386" max="2392" width="18.5703125" style="1" customWidth="1"/>
    <col min="2393" max="2401" width="17.5703125" style="1" bestFit="1" customWidth="1"/>
    <col min="2402" max="2408" width="18.5703125" style="1" bestFit="1" customWidth="1"/>
    <col min="2409" max="2560" width="11.42578125" style="1"/>
    <col min="2561" max="2561" width="45.5703125" style="1" customWidth="1"/>
    <col min="2562" max="2562" width="8.85546875" style="1" bestFit="1" customWidth="1"/>
    <col min="2563" max="2563" width="13.7109375" style="1" bestFit="1" customWidth="1"/>
    <col min="2564" max="2564" width="16.85546875" style="1" customWidth="1"/>
    <col min="2565" max="2565" width="8.85546875" style="1" bestFit="1" customWidth="1"/>
    <col min="2566" max="2566" width="13.7109375" style="1" bestFit="1" customWidth="1"/>
    <col min="2567" max="2567" width="17.28515625" style="1" customWidth="1"/>
    <col min="2568" max="2568" width="11.42578125" style="1"/>
    <col min="2569" max="2577" width="17.7109375" style="1" customWidth="1"/>
    <col min="2578" max="2584" width="18.7109375" style="1" customWidth="1"/>
    <col min="2585" max="2593" width="17.7109375" style="1" customWidth="1"/>
    <col min="2594" max="2600" width="18.7109375" style="1" customWidth="1"/>
    <col min="2601" max="2609" width="17.7109375" style="1" customWidth="1"/>
    <col min="2610" max="2616" width="18.7109375" style="1" customWidth="1"/>
    <col min="2617" max="2625" width="17.7109375" style="1" customWidth="1"/>
    <col min="2626" max="2632" width="18.7109375" style="1" customWidth="1"/>
    <col min="2633" max="2641" width="17.5703125" style="1" customWidth="1"/>
    <col min="2642" max="2648" width="18.5703125" style="1" customWidth="1"/>
    <col min="2649" max="2657" width="17.5703125" style="1" bestFit="1" customWidth="1"/>
    <col min="2658" max="2664" width="18.5703125" style="1" bestFit="1" customWidth="1"/>
    <col min="2665" max="2816" width="11.42578125" style="1"/>
    <col min="2817" max="2817" width="45.5703125" style="1" customWidth="1"/>
    <col min="2818" max="2818" width="8.85546875" style="1" bestFit="1" customWidth="1"/>
    <col min="2819" max="2819" width="13.7109375" style="1" bestFit="1" customWidth="1"/>
    <col min="2820" max="2820" width="16.85546875" style="1" customWidth="1"/>
    <col min="2821" max="2821" width="8.85546875" style="1" bestFit="1" customWidth="1"/>
    <col min="2822" max="2822" width="13.7109375" style="1" bestFit="1" customWidth="1"/>
    <col min="2823" max="2823" width="17.28515625" style="1" customWidth="1"/>
    <col min="2824" max="2824" width="11.42578125" style="1"/>
    <col min="2825" max="2833" width="17.7109375" style="1" customWidth="1"/>
    <col min="2834" max="2840" width="18.7109375" style="1" customWidth="1"/>
    <col min="2841" max="2849" width="17.7109375" style="1" customWidth="1"/>
    <col min="2850" max="2856" width="18.7109375" style="1" customWidth="1"/>
    <col min="2857" max="2865" width="17.7109375" style="1" customWidth="1"/>
    <col min="2866" max="2872" width="18.7109375" style="1" customWidth="1"/>
    <col min="2873" max="2881" width="17.7109375" style="1" customWidth="1"/>
    <col min="2882" max="2888" width="18.7109375" style="1" customWidth="1"/>
    <col min="2889" max="2897" width="17.5703125" style="1" customWidth="1"/>
    <col min="2898" max="2904" width="18.5703125" style="1" customWidth="1"/>
    <col min="2905" max="2913" width="17.5703125" style="1" bestFit="1" customWidth="1"/>
    <col min="2914" max="2920" width="18.5703125" style="1" bestFit="1" customWidth="1"/>
    <col min="2921" max="3072" width="11.42578125" style="1"/>
    <col min="3073" max="3073" width="45.5703125" style="1" customWidth="1"/>
    <col min="3074" max="3074" width="8.85546875" style="1" bestFit="1" customWidth="1"/>
    <col min="3075" max="3075" width="13.7109375" style="1" bestFit="1" customWidth="1"/>
    <col min="3076" max="3076" width="16.85546875" style="1" customWidth="1"/>
    <col min="3077" max="3077" width="8.85546875" style="1" bestFit="1" customWidth="1"/>
    <col min="3078" max="3078" width="13.7109375" style="1" bestFit="1" customWidth="1"/>
    <col min="3079" max="3079" width="17.28515625" style="1" customWidth="1"/>
    <col min="3080" max="3080" width="11.42578125" style="1"/>
    <col min="3081" max="3089" width="17.7109375" style="1" customWidth="1"/>
    <col min="3090" max="3096" width="18.7109375" style="1" customWidth="1"/>
    <col min="3097" max="3105" width="17.7109375" style="1" customWidth="1"/>
    <col min="3106" max="3112" width="18.7109375" style="1" customWidth="1"/>
    <col min="3113" max="3121" width="17.7109375" style="1" customWidth="1"/>
    <col min="3122" max="3128" width="18.7109375" style="1" customWidth="1"/>
    <col min="3129" max="3137" width="17.7109375" style="1" customWidth="1"/>
    <col min="3138" max="3144" width="18.7109375" style="1" customWidth="1"/>
    <col min="3145" max="3153" width="17.5703125" style="1" customWidth="1"/>
    <col min="3154" max="3160" width="18.5703125" style="1" customWidth="1"/>
    <col min="3161" max="3169" width="17.5703125" style="1" bestFit="1" customWidth="1"/>
    <col min="3170" max="3176" width="18.5703125" style="1" bestFit="1" customWidth="1"/>
    <col min="3177" max="3328" width="11.42578125" style="1"/>
    <col min="3329" max="3329" width="45.5703125" style="1" customWidth="1"/>
    <col min="3330" max="3330" width="8.85546875" style="1" bestFit="1" customWidth="1"/>
    <col min="3331" max="3331" width="13.7109375" style="1" bestFit="1" customWidth="1"/>
    <col min="3332" max="3332" width="16.85546875" style="1" customWidth="1"/>
    <col min="3333" max="3333" width="8.85546875" style="1" bestFit="1" customWidth="1"/>
    <col min="3334" max="3334" width="13.7109375" style="1" bestFit="1" customWidth="1"/>
    <col min="3335" max="3335" width="17.28515625" style="1" customWidth="1"/>
    <col min="3336" max="3336" width="11.42578125" style="1"/>
    <col min="3337" max="3345" width="17.7109375" style="1" customWidth="1"/>
    <col min="3346" max="3352" width="18.7109375" style="1" customWidth="1"/>
    <col min="3353" max="3361" width="17.7109375" style="1" customWidth="1"/>
    <col min="3362" max="3368" width="18.7109375" style="1" customWidth="1"/>
    <col min="3369" max="3377" width="17.7109375" style="1" customWidth="1"/>
    <col min="3378" max="3384" width="18.7109375" style="1" customWidth="1"/>
    <col min="3385" max="3393" width="17.7109375" style="1" customWidth="1"/>
    <col min="3394" max="3400" width="18.7109375" style="1" customWidth="1"/>
    <col min="3401" max="3409" width="17.5703125" style="1" customWidth="1"/>
    <col min="3410" max="3416" width="18.5703125" style="1" customWidth="1"/>
    <col min="3417" max="3425" width="17.5703125" style="1" bestFit="1" customWidth="1"/>
    <col min="3426" max="3432" width="18.5703125" style="1" bestFit="1" customWidth="1"/>
    <col min="3433" max="3584" width="11.42578125" style="1"/>
    <col min="3585" max="3585" width="45.5703125" style="1" customWidth="1"/>
    <col min="3586" max="3586" width="8.85546875" style="1" bestFit="1" customWidth="1"/>
    <col min="3587" max="3587" width="13.7109375" style="1" bestFit="1" customWidth="1"/>
    <col min="3588" max="3588" width="16.85546875" style="1" customWidth="1"/>
    <col min="3589" max="3589" width="8.85546875" style="1" bestFit="1" customWidth="1"/>
    <col min="3590" max="3590" width="13.7109375" style="1" bestFit="1" customWidth="1"/>
    <col min="3591" max="3591" width="17.28515625" style="1" customWidth="1"/>
    <col min="3592" max="3592" width="11.42578125" style="1"/>
    <col min="3593" max="3601" width="17.7109375" style="1" customWidth="1"/>
    <col min="3602" max="3608" width="18.7109375" style="1" customWidth="1"/>
    <col min="3609" max="3617" width="17.7109375" style="1" customWidth="1"/>
    <col min="3618" max="3624" width="18.7109375" style="1" customWidth="1"/>
    <col min="3625" max="3633" width="17.7109375" style="1" customWidth="1"/>
    <col min="3634" max="3640" width="18.7109375" style="1" customWidth="1"/>
    <col min="3641" max="3649" width="17.7109375" style="1" customWidth="1"/>
    <col min="3650" max="3656" width="18.7109375" style="1" customWidth="1"/>
    <col min="3657" max="3665" width="17.5703125" style="1" customWidth="1"/>
    <col min="3666" max="3672" width="18.5703125" style="1" customWidth="1"/>
    <col min="3673" max="3681" width="17.5703125" style="1" bestFit="1" customWidth="1"/>
    <col min="3682" max="3688" width="18.5703125" style="1" bestFit="1" customWidth="1"/>
    <col min="3689" max="3840" width="11.42578125" style="1"/>
    <col min="3841" max="3841" width="45.5703125" style="1" customWidth="1"/>
    <col min="3842" max="3842" width="8.85546875" style="1" bestFit="1" customWidth="1"/>
    <col min="3843" max="3843" width="13.7109375" style="1" bestFit="1" customWidth="1"/>
    <col min="3844" max="3844" width="16.85546875" style="1" customWidth="1"/>
    <col min="3845" max="3845" width="8.85546875" style="1" bestFit="1" customWidth="1"/>
    <col min="3846" max="3846" width="13.7109375" style="1" bestFit="1" customWidth="1"/>
    <col min="3847" max="3847" width="17.28515625" style="1" customWidth="1"/>
    <col min="3848" max="3848" width="11.42578125" style="1"/>
    <col min="3849" max="3857" width="17.7109375" style="1" customWidth="1"/>
    <col min="3858" max="3864" width="18.7109375" style="1" customWidth="1"/>
    <col min="3865" max="3873" width="17.7109375" style="1" customWidth="1"/>
    <col min="3874" max="3880" width="18.7109375" style="1" customWidth="1"/>
    <col min="3881" max="3889" width="17.7109375" style="1" customWidth="1"/>
    <col min="3890" max="3896" width="18.7109375" style="1" customWidth="1"/>
    <col min="3897" max="3905" width="17.7109375" style="1" customWidth="1"/>
    <col min="3906" max="3912" width="18.7109375" style="1" customWidth="1"/>
    <col min="3913" max="3921" width="17.5703125" style="1" customWidth="1"/>
    <col min="3922" max="3928" width="18.5703125" style="1" customWidth="1"/>
    <col min="3929" max="3937" width="17.5703125" style="1" bestFit="1" customWidth="1"/>
    <col min="3938" max="3944" width="18.5703125" style="1" bestFit="1" customWidth="1"/>
    <col min="3945" max="4096" width="11.42578125" style="1"/>
    <col min="4097" max="4097" width="45.5703125" style="1" customWidth="1"/>
    <col min="4098" max="4098" width="8.85546875" style="1" bestFit="1" customWidth="1"/>
    <col min="4099" max="4099" width="13.7109375" style="1" bestFit="1" customWidth="1"/>
    <col min="4100" max="4100" width="16.85546875" style="1" customWidth="1"/>
    <col min="4101" max="4101" width="8.85546875" style="1" bestFit="1" customWidth="1"/>
    <col min="4102" max="4102" width="13.7109375" style="1" bestFit="1" customWidth="1"/>
    <col min="4103" max="4103" width="17.28515625" style="1" customWidth="1"/>
    <col min="4104" max="4104" width="11.42578125" style="1"/>
    <col min="4105" max="4113" width="17.7109375" style="1" customWidth="1"/>
    <col min="4114" max="4120" width="18.7109375" style="1" customWidth="1"/>
    <col min="4121" max="4129" width="17.7109375" style="1" customWidth="1"/>
    <col min="4130" max="4136" width="18.7109375" style="1" customWidth="1"/>
    <col min="4137" max="4145" width="17.7109375" style="1" customWidth="1"/>
    <col min="4146" max="4152" width="18.7109375" style="1" customWidth="1"/>
    <col min="4153" max="4161" width="17.7109375" style="1" customWidth="1"/>
    <col min="4162" max="4168" width="18.7109375" style="1" customWidth="1"/>
    <col min="4169" max="4177" width="17.5703125" style="1" customWidth="1"/>
    <col min="4178" max="4184" width="18.5703125" style="1" customWidth="1"/>
    <col min="4185" max="4193" width="17.5703125" style="1" bestFit="1" customWidth="1"/>
    <col min="4194" max="4200" width="18.5703125" style="1" bestFit="1" customWidth="1"/>
    <col min="4201" max="4352" width="11.42578125" style="1"/>
    <col min="4353" max="4353" width="45.5703125" style="1" customWidth="1"/>
    <col min="4354" max="4354" width="8.85546875" style="1" bestFit="1" customWidth="1"/>
    <col min="4355" max="4355" width="13.7109375" style="1" bestFit="1" customWidth="1"/>
    <col min="4356" max="4356" width="16.85546875" style="1" customWidth="1"/>
    <col min="4357" max="4357" width="8.85546875" style="1" bestFit="1" customWidth="1"/>
    <col min="4358" max="4358" width="13.7109375" style="1" bestFit="1" customWidth="1"/>
    <col min="4359" max="4359" width="17.28515625" style="1" customWidth="1"/>
    <col min="4360" max="4360" width="11.42578125" style="1"/>
    <col min="4361" max="4369" width="17.7109375" style="1" customWidth="1"/>
    <col min="4370" max="4376" width="18.7109375" style="1" customWidth="1"/>
    <col min="4377" max="4385" width="17.7109375" style="1" customWidth="1"/>
    <col min="4386" max="4392" width="18.7109375" style="1" customWidth="1"/>
    <col min="4393" max="4401" width="17.7109375" style="1" customWidth="1"/>
    <col min="4402" max="4408" width="18.7109375" style="1" customWidth="1"/>
    <col min="4409" max="4417" width="17.7109375" style="1" customWidth="1"/>
    <col min="4418" max="4424" width="18.7109375" style="1" customWidth="1"/>
    <col min="4425" max="4433" width="17.5703125" style="1" customWidth="1"/>
    <col min="4434" max="4440" width="18.5703125" style="1" customWidth="1"/>
    <col min="4441" max="4449" width="17.5703125" style="1" bestFit="1" customWidth="1"/>
    <col min="4450" max="4456" width="18.5703125" style="1" bestFit="1" customWidth="1"/>
    <col min="4457" max="4608" width="11.42578125" style="1"/>
    <col min="4609" max="4609" width="45.5703125" style="1" customWidth="1"/>
    <col min="4610" max="4610" width="8.85546875" style="1" bestFit="1" customWidth="1"/>
    <col min="4611" max="4611" width="13.7109375" style="1" bestFit="1" customWidth="1"/>
    <col min="4612" max="4612" width="16.85546875" style="1" customWidth="1"/>
    <col min="4613" max="4613" width="8.85546875" style="1" bestFit="1" customWidth="1"/>
    <col min="4614" max="4614" width="13.7109375" style="1" bestFit="1" customWidth="1"/>
    <col min="4615" max="4615" width="17.28515625" style="1" customWidth="1"/>
    <col min="4616" max="4616" width="11.42578125" style="1"/>
    <col min="4617" max="4625" width="17.7109375" style="1" customWidth="1"/>
    <col min="4626" max="4632" width="18.7109375" style="1" customWidth="1"/>
    <col min="4633" max="4641" width="17.7109375" style="1" customWidth="1"/>
    <col min="4642" max="4648" width="18.7109375" style="1" customWidth="1"/>
    <col min="4649" max="4657" width="17.7109375" style="1" customWidth="1"/>
    <col min="4658" max="4664" width="18.7109375" style="1" customWidth="1"/>
    <col min="4665" max="4673" width="17.7109375" style="1" customWidth="1"/>
    <col min="4674" max="4680" width="18.7109375" style="1" customWidth="1"/>
    <col min="4681" max="4689" width="17.5703125" style="1" customWidth="1"/>
    <col min="4690" max="4696" width="18.5703125" style="1" customWidth="1"/>
    <col min="4697" max="4705" width="17.5703125" style="1" bestFit="1" customWidth="1"/>
    <col min="4706" max="4712" width="18.5703125" style="1" bestFit="1" customWidth="1"/>
    <col min="4713" max="4864" width="11.42578125" style="1"/>
    <col min="4865" max="4865" width="45.5703125" style="1" customWidth="1"/>
    <col min="4866" max="4866" width="8.85546875" style="1" bestFit="1" customWidth="1"/>
    <col min="4867" max="4867" width="13.7109375" style="1" bestFit="1" customWidth="1"/>
    <col min="4868" max="4868" width="16.85546875" style="1" customWidth="1"/>
    <col min="4869" max="4869" width="8.85546875" style="1" bestFit="1" customWidth="1"/>
    <col min="4870" max="4870" width="13.7109375" style="1" bestFit="1" customWidth="1"/>
    <col min="4871" max="4871" width="17.28515625" style="1" customWidth="1"/>
    <col min="4872" max="4872" width="11.42578125" style="1"/>
    <col min="4873" max="4881" width="17.7109375" style="1" customWidth="1"/>
    <col min="4882" max="4888" width="18.7109375" style="1" customWidth="1"/>
    <col min="4889" max="4897" width="17.7109375" style="1" customWidth="1"/>
    <col min="4898" max="4904" width="18.7109375" style="1" customWidth="1"/>
    <col min="4905" max="4913" width="17.7109375" style="1" customWidth="1"/>
    <col min="4914" max="4920" width="18.7109375" style="1" customWidth="1"/>
    <col min="4921" max="4929" width="17.7109375" style="1" customWidth="1"/>
    <col min="4930" max="4936" width="18.7109375" style="1" customWidth="1"/>
    <col min="4937" max="4945" width="17.5703125" style="1" customWidth="1"/>
    <col min="4946" max="4952" width="18.5703125" style="1" customWidth="1"/>
    <col min="4953" max="4961" width="17.5703125" style="1" bestFit="1" customWidth="1"/>
    <col min="4962" max="4968" width="18.5703125" style="1" bestFit="1" customWidth="1"/>
    <col min="4969" max="5120" width="11.42578125" style="1"/>
    <col min="5121" max="5121" width="45.5703125" style="1" customWidth="1"/>
    <col min="5122" max="5122" width="8.85546875" style="1" bestFit="1" customWidth="1"/>
    <col min="5123" max="5123" width="13.7109375" style="1" bestFit="1" customWidth="1"/>
    <col min="5124" max="5124" width="16.85546875" style="1" customWidth="1"/>
    <col min="5125" max="5125" width="8.85546875" style="1" bestFit="1" customWidth="1"/>
    <col min="5126" max="5126" width="13.7109375" style="1" bestFit="1" customWidth="1"/>
    <col min="5127" max="5127" width="17.28515625" style="1" customWidth="1"/>
    <col min="5128" max="5128" width="11.42578125" style="1"/>
    <col min="5129" max="5137" width="17.7109375" style="1" customWidth="1"/>
    <col min="5138" max="5144" width="18.7109375" style="1" customWidth="1"/>
    <col min="5145" max="5153" width="17.7109375" style="1" customWidth="1"/>
    <col min="5154" max="5160" width="18.7109375" style="1" customWidth="1"/>
    <col min="5161" max="5169" width="17.7109375" style="1" customWidth="1"/>
    <col min="5170" max="5176" width="18.7109375" style="1" customWidth="1"/>
    <col min="5177" max="5185" width="17.7109375" style="1" customWidth="1"/>
    <col min="5186" max="5192" width="18.7109375" style="1" customWidth="1"/>
    <col min="5193" max="5201" width="17.5703125" style="1" customWidth="1"/>
    <col min="5202" max="5208" width="18.5703125" style="1" customWidth="1"/>
    <col min="5209" max="5217" width="17.5703125" style="1" bestFit="1" customWidth="1"/>
    <col min="5218" max="5224" width="18.5703125" style="1" bestFit="1" customWidth="1"/>
    <col min="5225" max="5376" width="11.42578125" style="1"/>
    <col min="5377" max="5377" width="45.5703125" style="1" customWidth="1"/>
    <col min="5378" max="5378" width="8.85546875" style="1" bestFit="1" customWidth="1"/>
    <col min="5379" max="5379" width="13.7109375" style="1" bestFit="1" customWidth="1"/>
    <col min="5380" max="5380" width="16.85546875" style="1" customWidth="1"/>
    <col min="5381" max="5381" width="8.85546875" style="1" bestFit="1" customWidth="1"/>
    <col min="5382" max="5382" width="13.7109375" style="1" bestFit="1" customWidth="1"/>
    <col min="5383" max="5383" width="17.28515625" style="1" customWidth="1"/>
    <col min="5384" max="5384" width="11.42578125" style="1"/>
    <col min="5385" max="5393" width="17.7109375" style="1" customWidth="1"/>
    <col min="5394" max="5400" width="18.7109375" style="1" customWidth="1"/>
    <col min="5401" max="5409" width="17.7109375" style="1" customWidth="1"/>
    <col min="5410" max="5416" width="18.7109375" style="1" customWidth="1"/>
    <col min="5417" max="5425" width="17.7109375" style="1" customWidth="1"/>
    <col min="5426" max="5432" width="18.7109375" style="1" customWidth="1"/>
    <col min="5433" max="5441" width="17.7109375" style="1" customWidth="1"/>
    <col min="5442" max="5448" width="18.7109375" style="1" customWidth="1"/>
    <col min="5449" max="5457" width="17.5703125" style="1" customWidth="1"/>
    <col min="5458" max="5464" width="18.5703125" style="1" customWidth="1"/>
    <col min="5465" max="5473" width="17.5703125" style="1" bestFit="1" customWidth="1"/>
    <col min="5474" max="5480" width="18.5703125" style="1" bestFit="1" customWidth="1"/>
    <col min="5481" max="5632" width="11.42578125" style="1"/>
    <col min="5633" max="5633" width="45.5703125" style="1" customWidth="1"/>
    <col min="5634" max="5634" width="8.85546875" style="1" bestFit="1" customWidth="1"/>
    <col min="5635" max="5635" width="13.7109375" style="1" bestFit="1" customWidth="1"/>
    <col min="5636" max="5636" width="16.85546875" style="1" customWidth="1"/>
    <col min="5637" max="5637" width="8.85546875" style="1" bestFit="1" customWidth="1"/>
    <col min="5638" max="5638" width="13.7109375" style="1" bestFit="1" customWidth="1"/>
    <col min="5639" max="5639" width="17.28515625" style="1" customWidth="1"/>
    <col min="5640" max="5640" width="11.42578125" style="1"/>
    <col min="5641" max="5649" width="17.7109375" style="1" customWidth="1"/>
    <col min="5650" max="5656" width="18.7109375" style="1" customWidth="1"/>
    <col min="5657" max="5665" width="17.7109375" style="1" customWidth="1"/>
    <col min="5666" max="5672" width="18.7109375" style="1" customWidth="1"/>
    <col min="5673" max="5681" width="17.7109375" style="1" customWidth="1"/>
    <col min="5682" max="5688" width="18.7109375" style="1" customWidth="1"/>
    <col min="5689" max="5697" width="17.7109375" style="1" customWidth="1"/>
    <col min="5698" max="5704" width="18.7109375" style="1" customWidth="1"/>
    <col min="5705" max="5713" width="17.5703125" style="1" customWidth="1"/>
    <col min="5714" max="5720" width="18.5703125" style="1" customWidth="1"/>
    <col min="5721" max="5729" width="17.5703125" style="1" bestFit="1" customWidth="1"/>
    <col min="5730" max="5736" width="18.5703125" style="1" bestFit="1" customWidth="1"/>
    <col min="5737" max="5888" width="11.42578125" style="1"/>
    <col min="5889" max="5889" width="45.5703125" style="1" customWidth="1"/>
    <col min="5890" max="5890" width="8.85546875" style="1" bestFit="1" customWidth="1"/>
    <col min="5891" max="5891" width="13.7109375" style="1" bestFit="1" customWidth="1"/>
    <col min="5892" max="5892" width="16.85546875" style="1" customWidth="1"/>
    <col min="5893" max="5893" width="8.85546875" style="1" bestFit="1" customWidth="1"/>
    <col min="5894" max="5894" width="13.7109375" style="1" bestFit="1" customWidth="1"/>
    <col min="5895" max="5895" width="17.28515625" style="1" customWidth="1"/>
    <col min="5896" max="5896" width="11.42578125" style="1"/>
    <col min="5897" max="5905" width="17.7109375" style="1" customWidth="1"/>
    <col min="5906" max="5912" width="18.7109375" style="1" customWidth="1"/>
    <col min="5913" max="5921" width="17.7109375" style="1" customWidth="1"/>
    <col min="5922" max="5928" width="18.7109375" style="1" customWidth="1"/>
    <col min="5929" max="5937" width="17.7109375" style="1" customWidth="1"/>
    <col min="5938" max="5944" width="18.7109375" style="1" customWidth="1"/>
    <col min="5945" max="5953" width="17.7109375" style="1" customWidth="1"/>
    <col min="5954" max="5960" width="18.7109375" style="1" customWidth="1"/>
    <col min="5961" max="5969" width="17.5703125" style="1" customWidth="1"/>
    <col min="5970" max="5976" width="18.5703125" style="1" customWidth="1"/>
    <col min="5977" max="5985" width="17.5703125" style="1" bestFit="1" customWidth="1"/>
    <col min="5986" max="5992" width="18.5703125" style="1" bestFit="1" customWidth="1"/>
    <col min="5993" max="6144" width="11.42578125" style="1"/>
    <col min="6145" max="6145" width="45.5703125" style="1" customWidth="1"/>
    <col min="6146" max="6146" width="8.85546875" style="1" bestFit="1" customWidth="1"/>
    <col min="6147" max="6147" width="13.7109375" style="1" bestFit="1" customWidth="1"/>
    <col min="6148" max="6148" width="16.85546875" style="1" customWidth="1"/>
    <col min="6149" max="6149" width="8.85546875" style="1" bestFit="1" customWidth="1"/>
    <col min="6150" max="6150" width="13.7109375" style="1" bestFit="1" customWidth="1"/>
    <col min="6151" max="6151" width="17.28515625" style="1" customWidth="1"/>
    <col min="6152" max="6152" width="11.42578125" style="1"/>
    <col min="6153" max="6161" width="17.7109375" style="1" customWidth="1"/>
    <col min="6162" max="6168" width="18.7109375" style="1" customWidth="1"/>
    <col min="6169" max="6177" width="17.7109375" style="1" customWidth="1"/>
    <col min="6178" max="6184" width="18.7109375" style="1" customWidth="1"/>
    <col min="6185" max="6193" width="17.7109375" style="1" customWidth="1"/>
    <col min="6194" max="6200" width="18.7109375" style="1" customWidth="1"/>
    <col min="6201" max="6209" width="17.7109375" style="1" customWidth="1"/>
    <col min="6210" max="6216" width="18.7109375" style="1" customWidth="1"/>
    <col min="6217" max="6225" width="17.5703125" style="1" customWidth="1"/>
    <col min="6226" max="6232" width="18.5703125" style="1" customWidth="1"/>
    <col min="6233" max="6241" width="17.5703125" style="1" bestFit="1" customWidth="1"/>
    <col min="6242" max="6248" width="18.5703125" style="1" bestFit="1" customWidth="1"/>
    <col min="6249" max="6400" width="11.42578125" style="1"/>
    <col min="6401" max="6401" width="45.5703125" style="1" customWidth="1"/>
    <col min="6402" max="6402" width="8.85546875" style="1" bestFit="1" customWidth="1"/>
    <col min="6403" max="6403" width="13.7109375" style="1" bestFit="1" customWidth="1"/>
    <col min="6404" max="6404" width="16.85546875" style="1" customWidth="1"/>
    <col min="6405" max="6405" width="8.85546875" style="1" bestFit="1" customWidth="1"/>
    <col min="6406" max="6406" width="13.7109375" style="1" bestFit="1" customWidth="1"/>
    <col min="6407" max="6407" width="17.28515625" style="1" customWidth="1"/>
    <col min="6408" max="6408" width="11.42578125" style="1"/>
    <col min="6409" max="6417" width="17.7109375" style="1" customWidth="1"/>
    <col min="6418" max="6424" width="18.7109375" style="1" customWidth="1"/>
    <col min="6425" max="6433" width="17.7109375" style="1" customWidth="1"/>
    <col min="6434" max="6440" width="18.7109375" style="1" customWidth="1"/>
    <col min="6441" max="6449" width="17.7109375" style="1" customWidth="1"/>
    <col min="6450" max="6456" width="18.7109375" style="1" customWidth="1"/>
    <col min="6457" max="6465" width="17.7109375" style="1" customWidth="1"/>
    <col min="6466" max="6472" width="18.7109375" style="1" customWidth="1"/>
    <col min="6473" max="6481" width="17.5703125" style="1" customWidth="1"/>
    <col min="6482" max="6488" width="18.5703125" style="1" customWidth="1"/>
    <col min="6489" max="6497" width="17.5703125" style="1" bestFit="1" customWidth="1"/>
    <col min="6498" max="6504" width="18.5703125" style="1" bestFit="1" customWidth="1"/>
    <col min="6505" max="6656" width="11.42578125" style="1"/>
    <col min="6657" max="6657" width="45.5703125" style="1" customWidth="1"/>
    <col min="6658" max="6658" width="8.85546875" style="1" bestFit="1" customWidth="1"/>
    <col min="6659" max="6659" width="13.7109375" style="1" bestFit="1" customWidth="1"/>
    <col min="6660" max="6660" width="16.85546875" style="1" customWidth="1"/>
    <col min="6661" max="6661" width="8.85546875" style="1" bestFit="1" customWidth="1"/>
    <col min="6662" max="6662" width="13.7109375" style="1" bestFit="1" customWidth="1"/>
    <col min="6663" max="6663" width="17.28515625" style="1" customWidth="1"/>
    <col min="6664" max="6664" width="11.42578125" style="1"/>
    <col min="6665" max="6673" width="17.7109375" style="1" customWidth="1"/>
    <col min="6674" max="6680" width="18.7109375" style="1" customWidth="1"/>
    <col min="6681" max="6689" width="17.7109375" style="1" customWidth="1"/>
    <col min="6690" max="6696" width="18.7109375" style="1" customWidth="1"/>
    <col min="6697" max="6705" width="17.7109375" style="1" customWidth="1"/>
    <col min="6706" max="6712" width="18.7109375" style="1" customWidth="1"/>
    <col min="6713" max="6721" width="17.7109375" style="1" customWidth="1"/>
    <col min="6722" max="6728" width="18.7109375" style="1" customWidth="1"/>
    <col min="6729" max="6737" width="17.5703125" style="1" customWidth="1"/>
    <col min="6738" max="6744" width="18.5703125" style="1" customWidth="1"/>
    <col min="6745" max="6753" width="17.5703125" style="1" bestFit="1" customWidth="1"/>
    <col min="6754" max="6760" width="18.5703125" style="1" bestFit="1" customWidth="1"/>
    <col min="6761" max="6912" width="11.42578125" style="1"/>
    <col min="6913" max="6913" width="45.5703125" style="1" customWidth="1"/>
    <col min="6914" max="6914" width="8.85546875" style="1" bestFit="1" customWidth="1"/>
    <col min="6915" max="6915" width="13.7109375" style="1" bestFit="1" customWidth="1"/>
    <col min="6916" max="6916" width="16.85546875" style="1" customWidth="1"/>
    <col min="6917" max="6917" width="8.85546875" style="1" bestFit="1" customWidth="1"/>
    <col min="6918" max="6918" width="13.7109375" style="1" bestFit="1" customWidth="1"/>
    <col min="6919" max="6919" width="17.28515625" style="1" customWidth="1"/>
    <col min="6920" max="6920" width="11.42578125" style="1"/>
    <col min="6921" max="6929" width="17.7109375" style="1" customWidth="1"/>
    <col min="6930" max="6936" width="18.7109375" style="1" customWidth="1"/>
    <col min="6937" max="6945" width="17.7109375" style="1" customWidth="1"/>
    <col min="6946" max="6952" width="18.7109375" style="1" customWidth="1"/>
    <col min="6953" max="6961" width="17.7109375" style="1" customWidth="1"/>
    <col min="6962" max="6968" width="18.7109375" style="1" customWidth="1"/>
    <col min="6969" max="6977" width="17.7109375" style="1" customWidth="1"/>
    <col min="6978" max="6984" width="18.7109375" style="1" customWidth="1"/>
    <col min="6985" max="6993" width="17.5703125" style="1" customWidth="1"/>
    <col min="6994" max="7000" width="18.5703125" style="1" customWidth="1"/>
    <col min="7001" max="7009" width="17.5703125" style="1" bestFit="1" customWidth="1"/>
    <col min="7010" max="7016" width="18.5703125" style="1" bestFit="1" customWidth="1"/>
    <col min="7017" max="7168" width="11.42578125" style="1"/>
    <col min="7169" max="7169" width="45.5703125" style="1" customWidth="1"/>
    <col min="7170" max="7170" width="8.85546875" style="1" bestFit="1" customWidth="1"/>
    <col min="7171" max="7171" width="13.7109375" style="1" bestFit="1" customWidth="1"/>
    <col min="7172" max="7172" width="16.85546875" style="1" customWidth="1"/>
    <col min="7173" max="7173" width="8.85546875" style="1" bestFit="1" customWidth="1"/>
    <col min="7174" max="7174" width="13.7109375" style="1" bestFit="1" customWidth="1"/>
    <col min="7175" max="7175" width="17.28515625" style="1" customWidth="1"/>
    <col min="7176" max="7176" width="11.42578125" style="1"/>
    <col min="7177" max="7185" width="17.7109375" style="1" customWidth="1"/>
    <col min="7186" max="7192" width="18.7109375" style="1" customWidth="1"/>
    <col min="7193" max="7201" width="17.7109375" style="1" customWidth="1"/>
    <col min="7202" max="7208" width="18.7109375" style="1" customWidth="1"/>
    <col min="7209" max="7217" width="17.7109375" style="1" customWidth="1"/>
    <col min="7218" max="7224" width="18.7109375" style="1" customWidth="1"/>
    <col min="7225" max="7233" width="17.7109375" style="1" customWidth="1"/>
    <col min="7234" max="7240" width="18.7109375" style="1" customWidth="1"/>
    <col min="7241" max="7249" width="17.5703125" style="1" customWidth="1"/>
    <col min="7250" max="7256" width="18.5703125" style="1" customWidth="1"/>
    <col min="7257" max="7265" width="17.5703125" style="1" bestFit="1" customWidth="1"/>
    <col min="7266" max="7272" width="18.5703125" style="1" bestFit="1" customWidth="1"/>
    <col min="7273" max="7424" width="11.42578125" style="1"/>
    <col min="7425" max="7425" width="45.5703125" style="1" customWidth="1"/>
    <col min="7426" max="7426" width="8.85546875" style="1" bestFit="1" customWidth="1"/>
    <col min="7427" max="7427" width="13.7109375" style="1" bestFit="1" customWidth="1"/>
    <col min="7428" max="7428" width="16.85546875" style="1" customWidth="1"/>
    <col min="7429" max="7429" width="8.85546875" style="1" bestFit="1" customWidth="1"/>
    <col min="7430" max="7430" width="13.7109375" style="1" bestFit="1" customWidth="1"/>
    <col min="7431" max="7431" width="17.28515625" style="1" customWidth="1"/>
    <col min="7432" max="7432" width="11.42578125" style="1"/>
    <col min="7433" max="7441" width="17.7109375" style="1" customWidth="1"/>
    <col min="7442" max="7448" width="18.7109375" style="1" customWidth="1"/>
    <col min="7449" max="7457" width="17.7109375" style="1" customWidth="1"/>
    <col min="7458" max="7464" width="18.7109375" style="1" customWidth="1"/>
    <col min="7465" max="7473" width="17.7109375" style="1" customWidth="1"/>
    <col min="7474" max="7480" width="18.7109375" style="1" customWidth="1"/>
    <col min="7481" max="7489" width="17.7109375" style="1" customWidth="1"/>
    <col min="7490" max="7496" width="18.7109375" style="1" customWidth="1"/>
    <col min="7497" max="7505" width="17.5703125" style="1" customWidth="1"/>
    <col min="7506" max="7512" width="18.5703125" style="1" customWidth="1"/>
    <col min="7513" max="7521" width="17.5703125" style="1" bestFit="1" customWidth="1"/>
    <col min="7522" max="7528" width="18.5703125" style="1" bestFit="1" customWidth="1"/>
    <col min="7529" max="7680" width="11.42578125" style="1"/>
    <col min="7681" max="7681" width="45.5703125" style="1" customWidth="1"/>
    <col min="7682" max="7682" width="8.85546875" style="1" bestFit="1" customWidth="1"/>
    <col min="7683" max="7683" width="13.7109375" style="1" bestFit="1" customWidth="1"/>
    <col min="7684" max="7684" width="16.85546875" style="1" customWidth="1"/>
    <col min="7685" max="7685" width="8.85546875" style="1" bestFit="1" customWidth="1"/>
    <col min="7686" max="7686" width="13.7109375" style="1" bestFit="1" customWidth="1"/>
    <col min="7687" max="7687" width="17.28515625" style="1" customWidth="1"/>
    <col min="7688" max="7688" width="11.42578125" style="1"/>
    <col min="7689" max="7697" width="17.7109375" style="1" customWidth="1"/>
    <col min="7698" max="7704" width="18.7109375" style="1" customWidth="1"/>
    <col min="7705" max="7713" width="17.7109375" style="1" customWidth="1"/>
    <col min="7714" max="7720" width="18.7109375" style="1" customWidth="1"/>
    <col min="7721" max="7729" width="17.7109375" style="1" customWidth="1"/>
    <col min="7730" max="7736" width="18.7109375" style="1" customWidth="1"/>
    <col min="7737" max="7745" width="17.7109375" style="1" customWidth="1"/>
    <col min="7746" max="7752" width="18.7109375" style="1" customWidth="1"/>
    <col min="7753" max="7761" width="17.5703125" style="1" customWidth="1"/>
    <col min="7762" max="7768" width="18.5703125" style="1" customWidth="1"/>
    <col min="7769" max="7777" width="17.5703125" style="1" bestFit="1" customWidth="1"/>
    <col min="7778" max="7784" width="18.5703125" style="1" bestFit="1" customWidth="1"/>
    <col min="7785" max="7936" width="11.42578125" style="1"/>
    <col min="7937" max="7937" width="45.5703125" style="1" customWidth="1"/>
    <col min="7938" max="7938" width="8.85546875" style="1" bestFit="1" customWidth="1"/>
    <col min="7939" max="7939" width="13.7109375" style="1" bestFit="1" customWidth="1"/>
    <col min="7940" max="7940" width="16.85546875" style="1" customWidth="1"/>
    <col min="7941" max="7941" width="8.85546875" style="1" bestFit="1" customWidth="1"/>
    <col min="7942" max="7942" width="13.7109375" style="1" bestFit="1" customWidth="1"/>
    <col min="7943" max="7943" width="17.28515625" style="1" customWidth="1"/>
    <col min="7944" max="7944" width="11.42578125" style="1"/>
    <col min="7945" max="7953" width="17.7109375" style="1" customWidth="1"/>
    <col min="7954" max="7960" width="18.7109375" style="1" customWidth="1"/>
    <col min="7961" max="7969" width="17.7109375" style="1" customWidth="1"/>
    <col min="7970" max="7976" width="18.7109375" style="1" customWidth="1"/>
    <col min="7977" max="7985" width="17.7109375" style="1" customWidth="1"/>
    <col min="7986" max="7992" width="18.7109375" style="1" customWidth="1"/>
    <col min="7993" max="8001" width="17.7109375" style="1" customWidth="1"/>
    <col min="8002" max="8008" width="18.7109375" style="1" customWidth="1"/>
    <col min="8009" max="8017" width="17.5703125" style="1" customWidth="1"/>
    <col min="8018" max="8024" width="18.5703125" style="1" customWidth="1"/>
    <col min="8025" max="8033" width="17.5703125" style="1" bestFit="1" customWidth="1"/>
    <col min="8034" max="8040" width="18.5703125" style="1" bestFit="1" customWidth="1"/>
    <col min="8041" max="8192" width="11.42578125" style="1"/>
    <col min="8193" max="8193" width="45.5703125" style="1" customWidth="1"/>
    <col min="8194" max="8194" width="8.85546875" style="1" bestFit="1" customWidth="1"/>
    <col min="8195" max="8195" width="13.7109375" style="1" bestFit="1" customWidth="1"/>
    <col min="8196" max="8196" width="16.85546875" style="1" customWidth="1"/>
    <col min="8197" max="8197" width="8.85546875" style="1" bestFit="1" customWidth="1"/>
    <col min="8198" max="8198" width="13.7109375" style="1" bestFit="1" customWidth="1"/>
    <col min="8199" max="8199" width="17.28515625" style="1" customWidth="1"/>
    <col min="8200" max="8200" width="11.42578125" style="1"/>
    <col min="8201" max="8209" width="17.7109375" style="1" customWidth="1"/>
    <col min="8210" max="8216" width="18.7109375" style="1" customWidth="1"/>
    <col min="8217" max="8225" width="17.7109375" style="1" customWidth="1"/>
    <col min="8226" max="8232" width="18.7109375" style="1" customWidth="1"/>
    <col min="8233" max="8241" width="17.7109375" style="1" customWidth="1"/>
    <col min="8242" max="8248" width="18.7109375" style="1" customWidth="1"/>
    <col min="8249" max="8257" width="17.7109375" style="1" customWidth="1"/>
    <col min="8258" max="8264" width="18.7109375" style="1" customWidth="1"/>
    <col min="8265" max="8273" width="17.5703125" style="1" customWidth="1"/>
    <col min="8274" max="8280" width="18.5703125" style="1" customWidth="1"/>
    <col min="8281" max="8289" width="17.5703125" style="1" bestFit="1" customWidth="1"/>
    <col min="8290" max="8296" width="18.5703125" style="1" bestFit="1" customWidth="1"/>
    <col min="8297" max="8448" width="11.42578125" style="1"/>
    <col min="8449" max="8449" width="45.5703125" style="1" customWidth="1"/>
    <col min="8450" max="8450" width="8.85546875" style="1" bestFit="1" customWidth="1"/>
    <col min="8451" max="8451" width="13.7109375" style="1" bestFit="1" customWidth="1"/>
    <col min="8452" max="8452" width="16.85546875" style="1" customWidth="1"/>
    <col min="8453" max="8453" width="8.85546875" style="1" bestFit="1" customWidth="1"/>
    <col min="8454" max="8454" width="13.7109375" style="1" bestFit="1" customWidth="1"/>
    <col min="8455" max="8455" width="17.28515625" style="1" customWidth="1"/>
    <col min="8456" max="8456" width="11.42578125" style="1"/>
    <col min="8457" max="8465" width="17.7109375" style="1" customWidth="1"/>
    <col min="8466" max="8472" width="18.7109375" style="1" customWidth="1"/>
    <col min="8473" max="8481" width="17.7109375" style="1" customWidth="1"/>
    <col min="8482" max="8488" width="18.7109375" style="1" customWidth="1"/>
    <col min="8489" max="8497" width="17.7109375" style="1" customWidth="1"/>
    <col min="8498" max="8504" width="18.7109375" style="1" customWidth="1"/>
    <col min="8505" max="8513" width="17.7109375" style="1" customWidth="1"/>
    <col min="8514" max="8520" width="18.7109375" style="1" customWidth="1"/>
    <col min="8521" max="8529" width="17.5703125" style="1" customWidth="1"/>
    <col min="8530" max="8536" width="18.5703125" style="1" customWidth="1"/>
    <col min="8537" max="8545" width="17.5703125" style="1" bestFit="1" customWidth="1"/>
    <col min="8546" max="8552" width="18.5703125" style="1" bestFit="1" customWidth="1"/>
    <col min="8553" max="8704" width="11.42578125" style="1"/>
    <col min="8705" max="8705" width="45.5703125" style="1" customWidth="1"/>
    <col min="8706" max="8706" width="8.85546875" style="1" bestFit="1" customWidth="1"/>
    <col min="8707" max="8707" width="13.7109375" style="1" bestFit="1" customWidth="1"/>
    <col min="8708" max="8708" width="16.85546875" style="1" customWidth="1"/>
    <col min="8709" max="8709" width="8.85546875" style="1" bestFit="1" customWidth="1"/>
    <col min="8710" max="8710" width="13.7109375" style="1" bestFit="1" customWidth="1"/>
    <col min="8711" max="8711" width="17.28515625" style="1" customWidth="1"/>
    <col min="8712" max="8712" width="11.42578125" style="1"/>
    <col min="8713" max="8721" width="17.7109375" style="1" customWidth="1"/>
    <col min="8722" max="8728" width="18.7109375" style="1" customWidth="1"/>
    <col min="8729" max="8737" width="17.7109375" style="1" customWidth="1"/>
    <col min="8738" max="8744" width="18.7109375" style="1" customWidth="1"/>
    <col min="8745" max="8753" width="17.7109375" style="1" customWidth="1"/>
    <col min="8754" max="8760" width="18.7109375" style="1" customWidth="1"/>
    <col min="8761" max="8769" width="17.7109375" style="1" customWidth="1"/>
    <col min="8770" max="8776" width="18.7109375" style="1" customWidth="1"/>
    <col min="8777" max="8785" width="17.5703125" style="1" customWidth="1"/>
    <col min="8786" max="8792" width="18.5703125" style="1" customWidth="1"/>
    <col min="8793" max="8801" width="17.5703125" style="1" bestFit="1" customWidth="1"/>
    <col min="8802" max="8808" width="18.5703125" style="1" bestFit="1" customWidth="1"/>
    <col min="8809" max="8960" width="11.42578125" style="1"/>
    <col min="8961" max="8961" width="45.5703125" style="1" customWidth="1"/>
    <col min="8962" max="8962" width="8.85546875" style="1" bestFit="1" customWidth="1"/>
    <col min="8963" max="8963" width="13.7109375" style="1" bestFit="1" customWidth="1"/>
    <col min="8964" max="8964" width="16.85546875" style="1" customWidth="1"/>
    <col min="8965" max="8965" width="8.85546875" style="1" bestFit="1" customWidth="1"/>
    <col min="8966" max="8966" width="13.7109375" style="1" bestFit="1" customWidth="1"/>
    <col min="8967" max="8967" width="17.28515625" style="1" customWidth="1"/>
    <col min="8968" max="8968" width="11.42578125" style="1"/>
    <col min="8969" max="8977" width="17.7109375" style="1" customWidth="1"/>
    <col min="8978" max="8984" width="18.7109375" style="1" customWidth="1"/>
    <col min="8985" max="8993" width="17.7109375" style="1" customWidth="1"/>
    <col min="8994" max="9000" width="18.7109375" style="1" customWidth="1"/>
    <col min="9001" max="9009" width="17.7109375" style="1" customWidth="1"/>
    <col min="9010" max="9016" width="18.7109375" style="1" customWidth="1"/>
    <col min="9017" max="9025" width="17.7109375" style="1" customWidth="1"/>
    <col min="9026" max="9032" width="18.7109375" style="1" customWidth="1"/>
    <col min="9033" max="9041" width="17.5703125" style="1" customWidth="1"/>
    <col min="9042" max="9048" width="18.5703125" style="1" customWidth="1"/>
    <col min="9049" max="9057" width="17.5703125" style="1" bestFit="1" customWidth="1"/>
    <col min="9058" max="9064" width="18.5703125" style="1" bestFit="1" customWidth="1"/>
    <col min="9065" max="9216" width="11.42578125" style="1"/>
    <col min="9217" max="9217" width="45.5703125" style="1" customWidth="1"/>
    <col min="9218" max="9218" width="8.85546875" style="1" bestFit="1" customWidth="1"/>
    <col min="9219" max="9219" width="13.7109375" style="1" bestFit="1" customWidth="1"/>
    <col min="9220" max="9220" width="16.85546875" style="1" customWidth="1"/>
    <col min="9221" max="9221" width="8.85546875" style="1" bestFit="1" customWidth="1"/>
    <col min="9222" max="9222" width="13.7109375" style="1" bestFit="1" customWidth="1"/>
    <col min="9223" max="9223" width="17.28515625" style="1" customWidth="1"/>
    <col min="9224" max="9224" width="11.42578125" style="1"/>
    <col min="9225" max="9233" width="17.7109375" style="1" customWidth="1"/>
    <col min="9234" max="9240" width="18.7109375" style="1" customWidth="1"/>
    <col min="9241" max="9249" width="17.7109375" style="1" customWidth="1"/>
    <col min="9250" max="9256" width="18.7109375" style="1" customWidth="1"/>
    <col min="9257" max="9265" width="17.7109375" style="1" customWidth="1"/>
    <col min="9266" max="9272" width="18.7109375" style="1" customWidth="1"/>
    <col min="9273" max="9281" width="17.7109375" style="1" customWidth="1"/>
    <col min="9282" max="9288" width="18.7109375" style="1" customWidth="1"/>
    <col min="9289" max="9297" width="17.5703125" style="1" customWidth="1"/>
    <col min="9298" max="9304" width="18.5703125" style="1" customWidth="1"/>
    <col min="9305" max="9313" width="17.5703125" style="1" bestFit="1" customWidth="1"/>
    <col min="9314" max="9320" width="18.5703125" style="1" bestFit="1" customWidth="1"/>
    <col min="9321" max="9472" width="11.42578125" style="1"/>
    <col min="9473" max="9473" width="45.5703125" style="1" customWidth="1"/>
    <col min="9474" max="9474" width="8.85546875" style="1" bestFit="1" customWidth="1"/>
    <col min="9475" max="9475" width="13.7109375" style="1" bestFit="1" customWidth="1"/>
    <col min="9476" max="9476" width="16.85546875" style="1" customWidth="1"/>
    <col min="9477" max="9477" width="8.85546875" style="1" bestFit="1" customWidth="1"/>
    <col min="9478" max="9478" width="13.7109375" style="1" bestFit="1" customWidth="1"/>
    <col min="9479" max="9479" width="17.28515625" style="1" customWidth="1"/>
    <col min="9480" max="9480" width="11.42578125" style="1"/>
    <col min="9481" max="9489" width="17.7109375" style="1" customWidth="1"/>
    <col min="9490" max="9496" width="18.7109375" style="1" customWidth="1"/>
    <col min="9497" max="9505" width="17.7109375" style="1" customWidth="1"/>
    <col min="9506" max="9512" width="18.7109375" style="1" customWidth="1"/>
    <col min="9513" max="9521" width="17.7109375" style="1" customWidth="1"/>
    <col min="9522" max="9528" width="18.7109375" style="1" customWidth="1"/>
    <col min="9529" max="9537" width="17.7109375" style="1" customWidth="1"/>
    <col min="9538" max="9544" width="18.7109375" style="1" customWidth="1"/>
    <col min="9545" max="9553" width="17.5703125" style="1" customWidth="1"/>
    <col min="9554" max="9560" width="18.5703125" style="1" customWidth="1"/>
    <col min="9561" max="9569" width="17.5703125" style="1" bestFit="1" customWidth="1"/>
    <col min="9570" max="9576" width="18.5703125" style="1" bestFit="1" customWidth="1"/>
    <col min="9577" max="9728" width="11.42578125" style="1"/>
    <col min="9729" max="9729" width="45.5703125" style="1" customWidth="1"/>
    <col min="9730" max="9730" width="8.85546875" style="1" bestFit="1" customWidth="1"/>
    <col min="9731" max="9731" width="13.7109375" style="1" bestFit="1" customWidth="1"/>
    <col min="9732" max="9732" width="16.85546875" style="1" customWidth="1"/>
    <col min="9733" max="9733" width="8.85546875" style="1" bestFit="1" customWidth="1"/>
    <col min="9734" max="9734" width="13.7109375" style="1" bestFit="1" customWidth="1"/>
    <col min="9735" max="9735" width="17.28515625" style="1" customWidth="1"/>
    <col min="9736" max="9736" width="11.42578125" style="1"/>
    <col min="9737" max="9745" width="17.7109375" style="1" customWidth="1"/>
    <col min="9746" max="9752" width="18.7109375" style="1" customWidth="1"/>
    <col min="9753" max="9761" width="17.7109375" style="1" customWidth="1"/>
    <col min="9762" max="9768" width="18.7109375" style="1" customWidth="1"/>
    <col min="9769" max="9777" width="17.7109375" style="1" customWidth="1"/>
    <col min="9778" max="9784" width="18.7109375" style="1" customWidth="1"/>
    <col min="9785" max="9793" width="17.7109375" style="1" customWidth="1"/>
    <col min="9794" max="9800" width="18.7109375" style="1" customWidth="1"/>
    <col min="9801" max="9809" width="17.5703125" style="1" customWidth="1"/>
    <col min="9810" max="9816" width="18.5703125" style="1" customWidth="1"/>
    <col min="9817" max="9825" width="17.5703125" style="1" bestFit="1" customWidth="1"/>
    <col min="9826" max="9832" width="18.5703125" style="1" bestFit="1" customWidth="1"/>
    <col min="9833" max="9984" width="11.42578125" style="1"/>
    <col min="9985" max="9985" width="45.5703125" style="1" customWidth="1"/>
    <col min="9986" max="9986" width="8.85546875" style="1" bestFit="1" customWidth="1"/>
    <col min="9987" max="9987" width="13.7109375" style="1" bestFit="1" customWidth="1"/>
    <col min="9988" max="9988" width="16.85546875" style="1" customWidth="1"/>
    <col min="9989" max="9989" width="8.85546875" style="1" bestFit="1" customWidth="1"/>
    <col min="9990" max="9990" width="13.7109375" style="1" bestFit="1" customWidth="1"/>
    <col min="9991" max="9991" width="17.28515625" style="1" customWidth="1"/>
    <col min="9992" max="9992" width="11.42578125" style="1"/>
    <col min="9993" max="10001" width="17.7109375" style="1" customWidth="1"/>
    <col min="10002" max="10008" width="18.7109375" style="1" customWidth="1"/>
    <col min="10009" max="10017" width="17.7109375" style="1" customWidth="1"/>
    <col min="10018" max="10024" width="18.7109375" style="1" customWidth="1"/>
    <col min="10025" max="10033" width="17.7109375" style="1" customWidth="1"/>
    <col min="10034" max="10040" width="18.7109375" style="1" customWidth="1"/>
    <col min="10041" max="10049" width="17.7109375" style="1" customWidth="1"/>
    <col min="10050" max="10056" width="18.7109375" style="1" customWidth="1"/>
    <col min="10057" max="10065" width="17.5703125" style="1" customWidth="1"/>
    <col min="10066" max="10072" width="18.5703125" style="1" customWidth="1"/>
    <col min="10073" max="10081" width="17.5703125" style="1" bestFit="1" customWidth="1"/>
    <col min="10082" max="10088" width="18.5703125" style="1" bestFit="1" customWidth="1"/>
    <col min="10089" max="10240" width="11.42578125" style="1"/>
    <col min="10241" max="10241" width="45.5703125" style="1" customWidth="1"/>
    <col min="10242" max="10242" width="8.85546875" style="1" bestFit="1" customWidth="1"/>
    <col min="10243" max="10243" width="13.7109375" style="1" bestFit="1" customWidth="1"/>
    <col min="10244" max="10244" width="16.85546875" style="1" customWidth="1"/>
    <col min="10245" max="10245" width="8.85546875" style="1" bestFit="1" customWidth="1"/>
    <col min="10246" max="10246" width="13.7109375" style="1" bestFit="1" customWidth="1"/>
    <col min="10247" max="10247" width="17.28515625" style="1" customWidth="1"/>
    <col min="10248" max="10248" width="11.42578125" style="1"/>
    <col min="10249" max="10257" width="17.7109375" style="1" customWidth="1"/>
    <col min="10258" max="10264" width="18.7109375" style="1" customWidth="1"/>
    <col min="10265" max="10273" width="17.7109375" style="1" customWidth="1"/>
    <col min="10274" max="10280" width="18.7109375" style="1" customWidth="1"/>
    <col min="10281" max="10289" width="17.7109375" style="1" customWidth="1"/>
    <col min="10290" max="10296" width="18.7109375" style="1" customWidth="1"/>
    <col min="10297" max="10305" width="17.7109375" style="1" customWidth="1"/>
    <col min="10306" max="10312" width="18.7109375" style="1" customWidth="1"/>
    <col min="10313" max="10321" width="17.5703125" style="1" customWidth="1"/>
    <col min="10322" max="10328" width="18.5703125" style="1" customWidth="1"/>
    <col min="10329" max="10337" width="17.5703125" style="1" bestFit="1" customWidth="1"/>
    <col min="10338" max="10344" width="18.5703125" style="1" bestFit="1" customWidth="1"/>
    <col min="10345" max="10496" width="11.42578125" style="1"/>
    <col min="10497" max="10497" width="45.5703125" style="1" customWidth="1"/>
    <col min="10498" max="10498" width="8.85546875" style="1" bestFit="1" customWidth="1"/>
    <col min="10499" max="10499" width="13.7109375" style="1" bestFit="1" customWidth="1"/>
    <col min="10500" max="10500" width="16.85546875" style="1" customWidth="1"/>
    <col min="10501" max="10501" width="8.85546875" style="1" bestFit="1" customWidth="1"/>
    <col min="10502" max="10502" width="13.7109375" style="1" bestFit="1" customWidth="1"/>
    <col min="10503" max="10503" width="17.28515625" style="1" customWidth="1"/>
    <col min="10504" max="10504" width="11.42578125" style="1"/>
    <col min="10505" max="10513" width="17.7109375" style="1" customWidth="1"/>
    <col min="10514" max="10520" width="18.7109375" style="1" customWidth="1"/>
    <col min="10521" max="10529" width="17.7109375" style="1" customWidth="1"/>
    <col min="10530" max="10536" width="18.7109375" style="1" customWidth="1"/>
    <col min="10537" max="10545" width="17.7109375" style="1" customWidth="1"/>
    <col min="10546" max="10552" width="18.7109375" style="1" customWidth="1"/>
    <col min="10553" max="10561" width="17.7109375" style="1" customWidth="1"/>
    <col min="10562" max="10568" width="18.7109375" style="1" customWidth="1"/>
    <col min="10569" max="10577" width="17.5703125" style="1" customWidth="1"/>
    <col min="10578" max="10584" width="18.5703125" style="1" customWidth="1"/>
    <col min="10585" max="10593" width="17.5703125" style="1" bestFit="1" customWidth="1"/>
    <col min="10594" max="10600" width="18.5703125" style="1" bestFit="1" customWidth="1"/>
    <col min="10601" max="10752" width="11.42578125" style="1"/>
    <col min="10753" max="10753" width="45.5703125" style="1" customWidth="1"/>
    <col min="10754" max="10754" width="8.85546875" style="1" bestFit="1" customWidth="1"/>
    <col min="10755" max="10755" width="13.7109375" style="1" bestFit="1" customWidth="1"/>
    <col min="10756" max="10756" width="16.85546875" style="1" customWidth="1"/>
    <col min="10757" max="10757" width="8.85546875" style="1" bestFit="1" customWidth="1"/>
    <col min="10758" max="10758" width="13.7109375" style="1" bestFit="1" customWidth="1"/>
    <col min="10759" max="10759" width="17.28515625" style="1" customWidth="1"/>
    <col min="10760" max="10760" width="11.42578125" style="1"/>
    <col min="10761" max="10769" width="17.7109375" style="1" customWidth="1"/>
    <col min="10770" max="10776" width="18.7109375" style="1" customWidth="1"/>
    <col min="10777" max="10785" width="17.7109375" style="1" customWidth="1"/>
    <col min="10786" max="10792" width="18.7109375" style="1" customWidth="1"/>
    <col min="10793" max="10801" width="17.7109375" style="1" customWidth="1"/>
    <col min="10802" max="10808" width="18.7109375" style="1" customWidth="1"/>
    <col min="10809" max="10817" width="17.7109375" style="1" customWidth="1"/>
    <col min="10818" max="10824" width="18.7109375" style="1" customWidth="1"/>
    <col min="10825" max="10833" width="17.5703125" style="1" customWidth="1"/>
    <col min="10834" max="10840" width="18.5703125" style="1" customWidth="1"/>
    <col min="10841" max="10849" width="17.5703125" style="1" bestFit="1" customWidth="1"/>
    <col min="10850" max="10856" width="18.5703125" style="1" bestFit="1" customWidth="1"/>
    <col min="10857" max="11008" width="11.42578125" style="1"/>
    <col min="11009" max="11009" width="45.5703125" style="1" customWidth="1"/>
    <col min="11010" max="11010" width="8.85546875" style="1" bestFit="1" customWidth="1"/>
    <col min="11011" max="11011" width="13.7109375" style="1" bestFit="1" customWidth="1"/>
    <col min="11012" max="11012" width="16.85546875" style="1" customWidth="1"/>
    <col min="11013" max="11013" width="8.85546875" style="1" bestFit="1" customWidth="1"/>
    <col min="11014" max="11014" width="13.7109375" style="1" bestFit="1" customWidth="1"/>
    <col min="11015" max="11015" width="17.28515625" style="1" customWidth="1"/>
    <col min="11016" max="11016" width="11.42578125" style="1"/>
    <col min="11017" max="11025" width="17.7109375" style="1" customWidth="1"/>
    <col min="11026" max="11032" width="18.7109375" style="1" customWidth="1"/>
    <col min="11033" max="11041" width="17.7109375" style="1" customWidth="1"/>
    <col min="11042" max="11048" width="18.7109375" style="1" customWidth="1"/>
    <col min="11049" max="11057" width="17.7109375" style="1" customWidth="1"/>
    <col min="11058" max="11064" width="18.7109375" style="1" customWidth="1"/>
    <col min="11065" max="11073" width="17.7109375" style="1" customWidth="1"/>
    <col min="11074" max="11080" width="18.7109375" style="1" customWidth="1"/>
    <col min="11081" max="11089" width="17.5703125" style="1" customWidth="1"/>
    <col min="11090" max="11096" width="18.5703125" style="1" customWidth="1"/>
    <col min="11097" max="11105" width="17.5703125" style="1" bestFit="1" customWidth="1"/>
    <col min="11106" max="11112" width="18.5703125" style="1" bestFit="1" customWidth="1"/>
    <col min="11113" max="11264" width="11.42578125" style="1"/>
    <col min="11265" max="11265" width="45.5703125" style="1" customWidth="1"/>
    <col min="11266" max="11266" width="8.85546875" style="1" bestFit="1" customWidth="1"/>
    <col min="11267" max="11267" width="13.7109375" style="1" bestFit="1" customWidth="1"/>
    <col min="11268" max="11268" width="16.85546875" style="1" customWidth="1"/>
    <col min="11269" max="11269" width="8.85546875" style="1" bestFit="1" customWidth="1"/>
    <col min="11270" max="11270" width="13.7109375" style="1" bestFit="1" customWidth="1"/>
    <col min="11271" max="11271" width="17.28515625" style="1" customWidth="1"/>
    <col min="11272" max="11272" width="11.42578125" style="1"/>
    <col min="11273" max="11281" width="17.7109375" style="1" customWidth="1"/>
    <col min="11282" max="11288" width="18.7109375" style="1" customWidth="1"/>
    <col min="11289" max="11297" width="17.7109375" style="1" customWidth="1"/>
    <col min="11298" max="11304" width="18.7109375" style="1" customWidth="1"/>
    <col min="11305" max="11313" width="17.7109375" style="1" customWidth="1"/>
    <col min="11314" max="11320" width="18.7109375" style="1" customWidth="1"/>
    <col min="11321" max="11329" width="17.7109375" style="1" customWidth="1"/>
    <col min="11330" max="11336" width="18.7109375" style="1" customWidth="1"/>
    <col min="11337" max="11345" width="17.5703125" style="1" customWidth="1"/>
    <col min="11346" max="11352" width="18.5703125" style="1" customWidth="1"/>
    <col min="11353" max="11361" width="17.5703125" style="1" bestFit="1" customWidth="1"/>
    <col min="11362" max="11368" width="18.5703125" style="1" bestFit="1" customWidth="1"/>
    <col min="11369" max="11520" width="11.42578125" style="1"/>
    <col min="11521" max="11521" width="45.5703125" style="1" customWidth="1"/>
    <col min="11522" max="11522" width="8.85546875" style="1" bestFit="1" customWidth="1"/>
    <col min="11523" max="11523" width="13.7109375" style="1" bestFit="1" customWidth="1"/>
    <col min="11524" max="11524" width="16.85546875" style="1" customWidth="1"/>
    <col min="11525" max="11525" width="8.85546875" style="1" bestFit="1" customWidth="1"/>
    <col min="11526" max="11526" width="13.7109375" style="1" bestFit="1" customWidth="1"/>
    <col min="11527" max="11527" width="17.28515625" style="1" customWidth="1"/>
    <col min="11528" max="11528" width="11.42578125" style="1"/>
    <col min="11529" max="11537" width="17.7109375" style="1" customWidth="1"/>
    <col min="11538" max="11544" width="18.7109375" style="1" customWidth="1"/>
    <col min="11545" max="11553" width="17.7109375" style="1" customWidth="1"/>
    <col min="11554" max="11560" width="18.7109375" style="1" customWidth="1"/>
    <col min="11561" max="11569" width="17.7109375" style="1" customWidth="1"/>
    <col min="11570" max="11576" width="18.7109375" style="1" customWidth="1"/>
    <col min="11577" max="11585" width="17.7109375" style="1" customWidth="1"/>
    <col min="11586" max="11592" width="18.7109375" style="1" customWidth="1"/>
    <col min="11593" max="11601" width="17.5703125" style="1" customWidth="1"/>
    <col min="11602" max="11608" width="18.5703125" style="1" customWidth="1"/>
    <col min="11609" max="11617" width="17.5703125" style="1" bestFit="1" customWidth="1"/>
    <col min="11618" max="11624" width="18.5703125" style="1" bestFit="1" customWidth="1"/>
    <col min="11625" max="11776" width="11.42578125" style="1"/>
    <col min="11777" max="11777" width="45.5703125" style="1" customWidth="1"/>
    <col min="11778" max="11778" width="8.85546875" style="1" bestFit="1" customWidth="1"/>
    <col min="11779" max="11779" width="13.7109375" style="1" bestFit="1" customWidth="1"/>
    <col min="11780" max="11780" width="16.85546875" style="1" customWidth="1"/>
    <col min="11781" max="11781" width="8.85546875" style="1" bestFit="1" customWidth="1"/>
    <col min="11782" max="11782" width="13.7109375" style="1" bestFit="1" customWidth="1"/>
    <col min="11783" max="11783" width="17.28515625" style="1" customWidth="1"/>
    <col min="11784" max="11784" width="11.42578125" style="1"/>
    <col min="11785" max="11793" width="17.7109375" style="1" customWidth="1"/>
    <col min="11794" max="11800" width="18.7109375" style="1" customWidth="1"/>
    <col min="11801" max="11809" width="17.7109375" style="1" customWidth="1"/>
    <col min="11810" max="11816" width="18.7109375" style="1" customWidth="1"/>
    <col min="11817" max="11825" width="17.7109375" style="1" customWidth="1"/>
    <col min="11826" max="11832" width="18.7109375" style="1" customWidth="1"/>
    <col min="11833" max="11841" width="17.7109375" style="1" customWidth="1"/>
    <col min="11842" max="11848" width="18.7109375" style="1" customWidth="1"/>
    <col min="11849" max="11857" width="17.5703125" style="1" customWidth="1"/>
    <col min="11858" max="11864" width="18.5703125" style="1" customWidth="1"/>
    <col min="11865" max="11873" width="17.5703125" style="1" bestFit="1" customWidth="1"/>
    <col min="11874" max="11880" width="18.5703125" style="1" bestFit="1" customWidth="1"/>
    <col min="11881" max="12032" width="11.42578125" style="1"/>
    <col min="12033" max="12033" width="45.5703125" style="1" customWidth="1"/>
    <col min="12034" max="12034" width="8.85546875" style="1" bestFit="1" customWidth="1"/>
    <col min="12035" max="12035" width="13.7109375" style="1" bestFit="1" customWidth="1"/>
    <col min="12036" max="12036" width="16.85546875" style="1" customWidth="1"/>
    <col min="12037" max="12037" width="8.85546875" style="1" bestFit="1" customWidth="1"/>
    <col min="12038" max="12038" width="13.7109375" style="1" bestFit="1" customWidth="1"/>
    <col min="12039" max="12039" width="17.28515625" style="1" customWidth="1"/>
    <col min="12040" max="12040" width="11.42578125" style="1"/>
    <col min="12041" max="12049" width="17.7109375" style="1" customWidth="1"/>
    <col min="12050" max="12056" width="18.7109375" style="1" customWidth="1"/>
    <col min="12057" max="12065" width="17.7109375" style="1" customWidth="1"/>
    <col min="12066" max="12072" width="18.7109375" style="1" customWidth="1"/>
    <col min="12073" max="12081" width="17.7109375" style="1" customWidth="1"/>
    <col min="12082" max="12088" width="18.7109375" style="1" customWidth="1"/>
    <col min="12089" max="12097" width="17.7109375" style="1" customWidth="1"/>
    <col min="12098" max="12104" width="18.7109375" style="1" customWidth="1"/>
    <col min="12105" max="12113" width="17.5703125" style="1" customWidth="1"/>
    <col min="12114" max="12120" width="18.5703125" style="1" customWidth="1"/>
    <col min="12121" max="12129" width="17.5703125" style="1" bestFit="1" customWidth="1"/>
    <col min="12130" max="12136" width="18.5703125" style="1" bestFit="1" customWidth="1"/>
    <col min="12137" max="12288" width="11.42578125" style="1"/>
    <col min="12289" max="12289" width="45.5703125" style="1" customWidth="1"/>
    <col min="12290" max="12290" width="8.85546875" style="1" bestFit="1" customWidth="1"/>
    <col min="12291" max="12291" width="13.7109375" style="1" bestFit="1" customWidth="1"/>
    <col min="12292" max="12292" width="16.85546875" style="1" customWidth="1"/>
    <col min="12293" max="12293" width="8.85546875" style="1" bestFit="1" customWidth="1"/>
    <col min="12294" max="12294" width="13.7109375" style="1" bestFit="1" customWidth="1"/>
    <col min="12295" max="12295" width="17.28515625" style="1" customWidth="1"/>
    <col min="12296" max="12296" width="11.42578125" style="1"/>
    <col min="12297" max="12305" width="17.7109375" style="1" customWidth="1"/>
    <col min="12306" max="12312" width="18.7109375" style="1" customWidth="1"/>
    <col min="12313" max="12321" width="17.7109375" style="1" customWidth="1"/>
    <col min="12322" max="12328" width="18.7109375" style="1" customWidth="1"/>
    <col min="12329" max="12337" width="17.7109375" style="1" customWidth="1"/>
    <col min="12338" max="12344" width="18.7109375" style="1" customWidth="1"/>
    <col min="12345" max="12353" width="17.7109375" style="1" customWidth="1"/>
    <col min="12354" max="12360" width="18.7109375" style="1" customWidth="1"/>
    <col min="12361" max="12369" width="17.5703125" style="1" customWidth="1"/>
    <col min="12370" max="12376" width="18.5703125" style="1" customWidth="1"/>
    <col min="12377" max="12385" width="17.5703125" style="1" bestFit="1" customWidth="1"/>
    <col min="12386" max="12392" width="18.5703125" style="1" bestFit="1" customWidth="1"/>
    <col min="12393" max="12544" width="11.42578125" style="1"/>
    <col min="12545" max="12545" width="45.5703125" style="1" customWidth="1"/>
    <col min="12546" max="12546" width="8.85546875" style="1" bestFit="1" customWidth="1"/>
    <col min="12547" max="12547" width="13.7109375" style="1" bestFit="1" customWidth="1"/>
    <col min="12548" max="12548" width="16.85546875" style="1" customWidth="1"/>
    <col min="12549" max="12549" width="8.85546875" style="1" bestFit="1" customWidth="1"/>
    <col min="12550" max="12550" width="13.7109375" style="1" bestFit="1" customWidth="1"/>
    <col min="12551" max="12551" width="17.28515625" style="1" customWidth="1"/>
    <col min="12552" max="12552" width="11.42578125" style="1"/>
    <col min="12553" max="12561" width="17.7109375" style="1" customWidth="1"/>
    <col min="12562" max="12568" width="18.7109375" style="1" customWidth="1"/>
    <col min="12569" max="12577" width="17.7109375" style="1" customWidth="1"/>
    <col min="12578" max="12584" width="18.7109375" style="1" customWidth="1"/>
    <col min="12585" max="12593" width="17.7109375" style="1" customWidth="1"/>
    <col min="12594" max="12600" width="18.7109375" style="1" customWidth="1"/>
    <col min="12601" max="12609" width="17.7109375" style="1" customWidth="1"/>
    <col min="12610" max="12616" width="18.7109375" style="1" customWidth="1"/>
    <col min="12617" max="12625" width="17.5703125" style="1" customWidth="1"/>
    <col min="12626" max="12632" width="18.5703125" style="1" customWidth="1"/>
    <col min="12633" max="12641" width="17.5703125" style="1" bestFit="1" customWidth="1"/>
    <col min="12642" max="12648" width="18.5703125" style="1" bestFit="1" customWidth="1"/>
    <col min="12649" max="12800" width="11.42578125" style="1"/>
    <col min="12801" max="12801" width="45.5703125" style="1" customWidth="1"/>
    <col min="12802" max="12802" width="8.85546875" style="1" bestFit="1" customWidth="1"/>
    <col min="12803" max="12803" width="13.7109375" style="1" bestFit="1" customWidth="1"/>
    <col min="12804" max="12804" width="16.85546875" style="1" customWidth="1"/>
    <col min="12805" max="12805" width="8.85546875" style="1" bestFit="1" customWidth="1"/>
    <col min="12806" max="12806" width="13.7109375" style="1" bestFit="1" customWidth="1"/>
    <col min="12807" max="12807" width="17.28515625" style="1" customWidth="1"/>
    <col min="12808" max="12808" width="11.42578125" style="1"/>
    <col min="12809" max="12817" width="17.7109375" style="1" customWidth="1"/>
    <col min="12818" max="12824" width="18.7109375" style="1" customWidth="1"/>
    <col min="12825" max="12833" width="17.7109375" style="1" customWidth="1"/>
    <col min="12834" max="12840" width="18.7109375" style="1" customWidth="1"/>
    <col min="12841" max="12849" width="17.7109375" style="1" customWidth="1"/>
    <col min="12850" max="12856" width="18.7109375" style="1" customWidth="1"/>
    <col min="12857" max="12865" width="17.7109375" style="1" customWidth="1"/>
    <col min="12866" max="12872" width="18.7109375" style="1" customWidth="1"/>
    <col min="12873" max="12881" width="17.5703125" style="1" customWidth="1"/>
    <col min="12882" max="12888" width="18.5703125" style="1" customWidth="1"/>
    <col min="12889" max="12897" width="17.5703125" style="1" bestFit="1" customWidth="1"/>
    <col min="12898" max="12904" width="18.5703125" style="1" bestFit="1" customWidth="1"/>
    <col min="12905" max="13056" width="11.42578125" style="1"/>
    <col min="13057" max="13057" width="45.5703125" style="1" customWidth="1"/>
    <col min="13058" max="13058" width="8.85546875" style="1" bestFit="1" customWidth="1"/>
    <col min="13059" max="13059" width="13.7109375" style="1" bestFit="1" customWidth="1"/>
    <col min="13060" max="13060" width="16.85546875" style="1" customWidth="1"/>
    <col min="13061" max="13061" width="8.85546875" style="1" bestFit="1" customWidth="1"/>
    <col min="13062" max="13062" width="13.7109375" style="1" bestFit="1" customWidth="1"/>
    <col min="13063" max="13063" width="17.28515625" style="1" customWidth="1"/>
    <col min="13064" max="13064" width="11.42578125" style="1"/>
    <col min="13065" max="13073" width="17.7109375" style="1" customWidth="1"/>
    <col min="13074" max="13080" width="18.7109375" style="1" customWidth="1"/>
    <col min="13081" max="13089" width="17.7109375" style="1" customWidth="1"/>
    <col min="13090" max="13096" width="18.7109375" style="1" customWidth="1"/>
    <col min="13097" max="13105" width="17.7109375" style="1" customWidth="1"/>
    <col min="13106" max="13112" width="18.7109375" style="1" customWidth="1"/>
    <col min="13113" max="13121" width="17.7109375" style="1" customWidth="1"/>
    <col min="13122" max="13128" width="18.7109375" style="1" customWidth="1"/>
    <col min="13129" max="13137" width="17.5703125" style="1" customWidth="1"/>
    <col min="13138" max="13144" width="18.5703125" style="1" customWidth="1"/>
    <col min="13145" max="13153" width="17.5703125" style="1" bestFit="1" customWidth="1"/>
    <col min="13154" max="13160" width="18.5703125" style="1" bestFit="1" customWidth="1"/>
    <col min="13161" max="13312" width="11.42578125" style="1"/>
    <col min="13313" max="13313" width="45.5703125" style="1" customWidth="1"/>
    <col min="13314" max="13314" width="8.85546875" style="1" bestFit="1" customWidth="1"/>
    <col min="13315" max="13315" width="13.7109375" style="1" bestFit="1" customWidth="1"/>
    <col min="13316" max="13316" width="16.85546875" style="1" customWidth="1"/>
    <col min="13317" max="13317" width="8.85546875" style="1" bestFit="1" customWidth="1"/>
    <col min="13318" max="13318" width="13.7109375" style="1" bestFit="1" customWidth="1"/>
    <col min="13319" max="13319" width="17.28515625" style="1" customWidth="1"/>
    <col min="13320" max="13320" width="11.42578125" style="1"/>
    <col min="13321" max="13329" width="17.7109375" style="1" customWidth="1"/>
    <col min="13330" max="13336" width="18.7109375" style="1" customWidth="1"/>
    <col min="13337" max="13345" width="17.7109375" style="1" customWidth="1"/>
    <col min="13346" max="13352" width="18.7109375" style="1" customWidth="1"/>
    <col min="13353" max="13361" width="17.7109375" style="1" customWidth="1"/>
    <col min="13362" max="13368" width="18.7109375" style="1" customWidth="1"/>
    <col min="13369" max="13377" width="17.7109375" style="1" customWidth="1"/>
    <col min="13378" max="13384" width="18.7109375" style="1" customWidth="1"/>
    <col min="13385" max="13393" width="17.5703125" style="1" customWidth="1"/>
    <col min="13394" max="13400" width="18.5703125" style="1" customWidth="1"/>
    <col min="13401" max="13409" width="17.5703125" style="1" bestFit="1" customWidth="1"/>
    <col min="13410" max="13416" width="18.5703125" style="1" bestFit="1" customWidth="1"/>
    <col min="13417" max="13568" width="11.42578125" style="1"/>
    <col min="13569" max="13569" width="45.5703125" style="1" customWidth="1"/>
    <col min="13570" max="13570" width="8.85546875" style="1" bestFit="1" customWidth="1"/>
    <col min="13571" max="13571" width="13.7109375" style="1" bestFit="1" customWidth="1"/>
    <col min="13572" max="13572" width="16.85546875" style="1" customWidth="1"/>
    <col min="13573" max="13573" width="8.85546875" style="1" bestFit="1" customWidth="1"/>
    <col min="13574" max="13574" width="13.7109375" style="1" bestFit="1" customWidth="1"/>
    <col min="13575" max="13575" width="17.28515625" style="1" customWidth="1"/>
    <col min="13576" max="13576" width="11.42578125" style="1"/>
    <col min="13577" max="13585" width="17.7109375" style="1" customWidth="1"/>
    <col min="13586" max="13592" width="18.7109375" style="1" customWidth="1"/>
    <col min="13593" max="13601" width="17.7109375" style="1" customWidth="1"/>
    <col min="13602" max="13608" width="18.7109375" style="1" customWidth="1"/>
    <col min="13609" max="13617" width="17.7109375" style="1" customWidth="1"/>
    <col min="13618" max="13624" width="18.7109375" style="1" customWidth="1"/>
    <col min="13625" max="13633" width="17.7109375" style="1" customWidth="1"/>
    <col min="13634" max="13640" width="18.7109375" style="1" customWidth="1"/>
    <col min="13641" max="13649" width="17.5703125" style="1" customWidth="1"/>
    <col min="13650" max="13656" width="18.5703125" style="1" customWidth="1"/>
    <col min="13657" max="13665" width="17.5703125" style="1" bestFit="1" customWidth="1"/>
    <col min="13666" max="13672" width="18.5703125" style="1" bestFit="1" customWidth="1"/>
    <col min="13673" max="13824" width="11.42578125" style="1"/>
    <col min="13825" max="13825" width="45.5703125" style="1" customWidth="1"/>
    <col min="13826" max="13826" width="8.85546875" style="1" bestFit="1" customWidth="1"/>
    <col min="13827" max="13827" width="13.7109375" style="1" bestFit="1" customWidth="1"/>
    <col min="13828" max="13828" width="16.85546875" style="1" customWidth="1"/>
    <col min="13829" max="13829" width="8.85546875" style="1" bestFit="1" customWidth="1"/>
    <col min="13830" max="13830" width="13.7109375" style="1" bestFit="1" customWidth="1"/>
    <col min="13831" max="13831" width="17.28515625" style="1" customWidth="1"/>
    <col min="13832" max="13832" width="11.42578125" style="1"/>
    <col min="13833" max="13841" width="17.7109375" style="1" customWidth="1"/>
    <col min="13842" max="13848" width="18.7109375" style="1" customWidth="1"/>
    <col min="13849" max="13857" width="17.7109375" style="1" customWidth="1"/>
    <col min="13858" max="13864" width="18.7109375" style="1" customWidth="1"/>
    <col min="13865" max="13873" width="17.7109375" style="1" customWidth="1"/>
    <col min="13874" max="13880" width="18.7109375" style="1" customWidth="1"/>
    <col min="13881" max="13889" width="17.7109375" style="1" customWidth="1"/>
    <col min="13890" max="13896" width="18.7109375" style="1" customWidth="1"/>
    <col min="13897" max="13905" width="17.5703125" style="1" customWidth="1"/>
    <col min="13906" max="13912" width="18.5703125" style="1" customWidth="1"/>
    <col min="13913" max="13921" width="17.5703125" style="1" bestFit="1" customWidth="1"/>
    <col min="13922" max="13928" width="18.5703125" style="1" bestFit="1" customWidth="1"/>
    <col min="13929" max="14080" width="11.42578125" style="1"/>
    <col min="14081" max="14081" width="45.5703125" style="1" customWidth="1"/>
    <col min="14082" max="14082" width="8.85546875" style="1" bestFit="1" customWidth="1"/>
    <col min="14083" max="14083" width="13.7109375" style="1" bestFit="1" customWidth="1"/>
    <col min="14084" max="14084" width="16.85546875" style="1" customWidth="1"/>
    <col min="14085" max="14085" width="8.85546875" style="1" bestFit="1" customWidth="1"/>
    <col min="14086" max="14086" width="13.7109375" style="1" bestFit="1" customWidth="1"/>
    <col min="14087" max="14087" width="17.28515625" style="1" customWidth="1"/>
    <col min="14088" max="14088" width="11.42578125" style="1"/>
    <col min="14089" max="14097" width="17.7109375" style="1" customWidth="1"/>
    <col min="14098" max="14104" width="18.7109375" style="1" customWidth="1"/>
    <col min="14105" max="14113" width="17.7109375" style="1" customWidth="1"/>
    <col min="14114" max="14120" width="18.7109375" style="1" customWidth="1"/>
    <col min="14121" max="14129" width="17.7109375" style="1" customWidth="1"/>
    <col min="14130" max="14136" width="18.7109375" style="1" customWidth="1"/>
    <col min="14137" max="14145" width="17.7109375" style="1" customWidth="1"/>
    <col min="14146" max="14152" width="18.7109375" style="1" customWidth="1"/>
    <col min="14153" max="14161" width="17.5703125" style="1" customWidth="1"/>
    <col min="14162" max="14168" width="18.5703125" style="1" customWidth="1"/>
    <col min="14169" max="14177" width="17.5703125" style="1" bestFit="1" customWidth="1"/>
    <col min="14178" max="14184" width="18.5703125" style="1" bestFit="1" customWidth="1"/>
    <col min="14185" max="14336" width="11.42578125" style="1"/>
    <col min="14337" max="14337" width="45.5703125" style="1" customWidth="1"/>
    <col min="14338" max="14338" width="8.85546875" style="1" bestFit="1" customWidth="1"/>
    <col min="14339" max="14339" width="13.7109375" style="1" bestFit="1" customWidth="1"/>
    <col min="14340" max="14340" width="16.85546875" style="1" customWidth="1"/>
    <col min="14341" max="14341" width="8.85546875" style="1" bestFit="1" customWidth="1"/>
    <col min="14342" max="14342" width="13.7109375" style="1" bestFit="1" customWidth="1"/>
    <col min="14343" max="14343" width="17.28515625" style="1" customWidth="1"/>
    <col min="14344" max="14344" width="11.42578125" style="1"/>
    <col min="14345" max="14353" width="17.7109375" style="1" customWidth="1"/>
    <col min="14354" max="14360" width="18.7109375" style="1" customWidth="1"/>
    <col min="14361" max="14369" width="17.7109375" style="1" customWidth="1"/>
    <col min="14370" max="14376" width="18.7109375" style="1" customWidth="1"/>
    <col min="14377" max="14385" width="17.7109375" style="1" customWidth="1"/>
    <col min="14386" max="14392" width="18.7109375" style="1" customWidth="1"/>
    <col min="14393" max="14401" width="17.7109375" style="1" customWidth="1"/>
    <col min="14402" max="14408" width="18.7109375" style="1" customWidth="1"/>
    <col min="14409" max="14417" width="17.5703125" style="1" customWidth="1"/>
    <col min="14418" max="14424" width="18.5703125" style="1" customWidth="1"/>
    <col min="14425" max="14433" width="17.5703125" style="1" bestFit="1" customWidth="1"/>
    <col min="14434" max="14440" width="18.5703125" style="1" bestFit="1" customWidth="1"/>
    <col min="14441" max="14592" width="11.42578125" style="1"/>
    <col min="14593" max="14593" width="45.5703125" style="1" customWidth="1"/>
    <col min="14594" max="14594" width="8.85546875" style="1" bestFit="1" customWidth="1"/>
    <col min="14595" max="14595" width="13.7109375" style="1" bestFit="1" customWidth="1"/>
    <col min="14596" max="14596" width="16.85546875" style="1" customWidth="1"/>
    <col min="14597" max="14597" width="8.85546875" style="1" bestFit="1" customWidth="1"/>
    <col min="14598" max="14598" width="13.7109375" style="1" bestFit="1" customWidth="1"/>
    <col min="14599" max="14599" width="17.28515625" style="1" customWidth="1"/>
    <col min="14600" max="14600" width="11.42578125" style="1"/>
    <col min="14601" max="14609" width="17.7109375" style="1" customWidth="1"/>
    <col min="14610" max="14616" width="18.7109375" style="1" customWidth="1"/>
    <col min="14617" max="14625" width="17.7109375" style="1" customWidth="1"/>
    <col min="14626" max="14632" width="18.7109375" style="1" customWidth="1"/>
    <col min="14633" max="14641" width="17.7109375" style="1" customWidth="1"/>
    <col min="14642" max="14648" width="18.7109375" style="1" customWidth="1"/>
    <col min="14649" max="14657" width="17.7109375" style="1" customWidth="1"/>
    <col min="14658" max="14664" width="18.7109375" style="1" customWidth="1"/>
    <col min="14665" max="14673" width="17.5703125" style="1" customWidth="1"/>
    <col min="14674" max="14680" width="18.5703125" style="1" customWidth="1"/>
    <col min="14681" max="14689" width="17.5703125" style="1" bestFit="1" customWidth="1"/>
    <col min="14690" max="14696" width="18.5703125" style="1" bestFit="1" customWidth="1"/>
    <col min="14697" max="14848" width="11.42578125" style="1"/>
    <col min="14849" max="14849" width="45.5703125" style="1" customWidth="1"/>
    <col min="14850" max="14850" width="8.85546875" style="1" bestFit="1" customWidth="1"/>
    <col min="14851" max="14851" width="13.7109375" style="1" bestFit="1" customWidth="1"/>
    <col min="14852" max="14852" width="16.85546875" style="1" customWidth="1"/>
    <col min="14853" max="14853" width="8.85546875" style="1" bestFit="1" customWidth="1"/>
    <col min="14854" max="14854" width="13.7109375" style="1" bestFit="1" customWidth="1"/>
    <col min="14855" max="14855" width="17.28515625" style="1" customWidth="1"/>
    <col min="14856" max="14856" width="11.42578125" style="1"/>
    <col min="14857" max="14865" width="17.7109375" style="1" customWidth="1"/>
    <col min="14866" max="14872" width="18.7109375" style="1" customWidth="1"/>
    <col min="14873" max="14881" width="17.7109375" style="1" customWidth="1"/>
    <col min="14882" max="14888" width="18.7109375" style="1" customWidth="1"/>
    <col min="14889" max="14897" width="17.7109375" style="1" customWidth="1"/>
    <col min="14898" max="14904" width="18.7109375" style="1" customWidth="1"/>
    <col min="14905" max="14913" width="17.7109375" style="1" customWidth="1"/>
    <col min="14914" max="14920" width="18.7109375" style="1" customWidth="1"/>
    <col min="14921" max="14929" width="17.5703125" style="1" customWidth="1"/>
    <col min="14930" max="14936" width="18.5703125" style="1" customWidth="1"/>
    <col min="14937" max="14945" width="17.5703125" style="1" bestFit="1" customWidth="1"/>
    <col min="14946" max="14952" width="18.5703125" style="1" bestFit="1" customWidth="1"/>
    <col min="14953" max="15104" width="11.42578125" style="1"/>
    <col min="15105" max="15105" width="45.5703125" style="1" customWidth="1"/>
    <col min="15106" max="15106" width="8.85546875" style="1" bestFit="1" customWidth="1"/>
    <col min="15107" max="15107" width="13.7109375" style="1" bestFit="1" customWidth="1"/>
    <col min="15108" max="15108" width="16.85546875" style="1" customWidth="1"/>
    <col min="15109" max="15109" width="8.85546875" style="1" bestFit="1" customWidth="1"/>
    <col min="15110" max="15110" width="13.7109375" style="1" bestFit="1" customWidth="1"/>
    <col min="15111" max="15111" width="17.28515625" style="1" customWidth="1"/>
    <col min="15112" max="15112" width="11.42578125" style="1"/>
    <col min="15113" max="15121" width="17.7109375" style="1" customWidth="1"/>
    <col min="15122" max="15128" width="18.7109375" style="1" customWidth="1"/>
    <col min="15129" max="15137" width="17.7109375" style="1" customWidth="1"/>
    <col min="15138" max="15144" width="18.7109375" style="1" customWidth="1"/>
    <col min="15145" max="15153" width="17.7109375" style="1" customWidth="1"/>
    <col min="15154" max="15160" width="18.7109375" style="1" customWidth="1"/>
    <col min="15161" max="15169" width="17.7109375" style="1" customWidth="1"/>
    <col min="15170" max="15176" width="18.7109375" style="1" customWidth="1"/>
    <col min="15177" max="15185" width="17.5703125" style="1" customWidth="1"/>
    <col min="15186" max="15192" width="18.5703125" style="1" customWidth="1"/>
    <col min="15193" max="15201" width="17.5703125" style="1" bestFit="1" customWidth="1"/>
    <col min="15202" max="15208" width="18.5703125" style="1" bestFit="1" customWidth="1"/>
    <col min="15209" max="15360" width="11.42578125" style="1"/>
    <col min="15361" max="15361" width="45.5703125" style="1" customWidth="1"/>
    <col min="15362" max="15362" width="8.85546875" style="1" bestFit="1" customWidth="1"/>
    <col min="15363" max="15363" width="13.7109375" style="1" bestFit="1" customWidth="1"/>
    <col min="15364" max="15364" width="16.85546875" style="1" customWidth="1"/>
    <col min="15365" max="15365" width="8.85546875" style="1" bestFit="1" customWidth="1"/>
    <col min="15366" max="15366" width="13.7109375" style="1" bestFit="1" customWidth="1"/>
    <col min="15367" max="15367" width="17.28515625" style="1" customWidth="1"/>
    <col min="15368" max="15368" width="11.42578125" style="1"/>
    <col min="15369" max="15377" width="17.7109375" style="1" customWidth="1"/>
    <col min="15378" max="15384" width="18.7109375" style="1" customWidth="1"/>
    <col min="15385" max="15393" width="17.7109375" style="1" customWidth="1"/>
    <col min="15394" max="15400" width="18.7109375" style="1" customWidth="1"/>
    <col min="15401" max="15409" width="17.7109375" style="1" customWidth="1"/>
    <col min="15410" max="15416" width="18.7109375" style="1" customWidth="1"/>
    <col min="15417" max="15425" width="17.7109375" style="1" customWidth="1"/>
    <col min="15426" max="15432" width="18.7109375" style="1" customWidth="1"/>
    <col min="15433" max="15441" width="17.5703125" style="1" customWidth="1"/>
    <col min="15442" max="15448" width="18.5703125" style="1" customWidth="1"/>
    <col min="15449" max="15457" width="17.5703125" style="1" bestFit="1" customWidth="1"/>
    <col min="15458" max="15464" width="18.5703125" style="1" bestFit="1" customWidth="1"/>
    <col min="15465" max="15616" width="11.42578125" style="1"/>
    <col min="15617" max="15617" width="45.5703125" style="1" customWidth="1"/>
    <col min="15618" max="15618" width="8.85546875" style="1" bestFit="1" customWidth="1"/>
    <col min="15619" max="15619" width="13.7109375" style="1" bestFit="1" customWidth="1"/>
    <col min="15620" max="15620" width="16.85546875" style="1" customWidth="1"/>
    <col min="15621" max="15621" width="8.85546875" style="1" bestFit="1" customWidth="1"/>
    <col min="15622" max="15622" width="13.7109375" style="1" bestFit="1" customWidth="1"/>
    <col min="15623" max="15623" width="17.28515625" style="1" customWidth="1"/>
    <col min="15624" max="15624" width="11.42578125" style="1"/>
    <col min="15625" max="15633" width="17.7109375" style="1" customWidth="1"/>
    <col min="15634" max="15640" width="18.7109375" style="1" customWidth="1"/>
    <col min="15641" max="15649" width="17.7109375" style="1" customWidth="1"/>
    <col min="15650" max="15656" width="18.7109375" style="1" customWidth="1"/>
    <col min="15657" max="15665" width="17.7109375" style="1" customWidth="1"/>
    <col min="15666" max="15672" width="18.7109375" style="1" customWidth="1"/>
    <col min="15673" max="15681" width="17.7109375" style="1" customWidth="1"/>
    <col min="15682" max="15688" width="18.7109375" style="1" customWidth="1"/>
    <col min="15689" max="15697" width="17.5703125" style="1" customWidth="1"/>
    <col min="15698" max="15704" width="18.5703125" style="1" customWidth="1"/>
    <col min="15705" max="15713" width="17.5703125" style="1" bestFit="1" customWidth="1"/>
    <col min="15714" max="15720" width="18.5703125" style="1" bestFit="1" customWidth="1"/>
    <col min="15721" max="15872" width="11.42578125" style="1"/>
    <col min="15873" max="15873" width="45.5703125" style="1" customWidth="1"/>
    <col min="15874" max="15874" width="8.85546875" style="1" bestFit="1" customWidth="1"/>
    <col min="15875" max="15875" width="13.7109375" style="1" bestFit="1" customWidth="1"/>
    <col min="15876" max="15876" width="16.85546875" style="1" customWidth="1"/>
    <col min="15877" max="15877" width="8.85546875" style="1" bestFit="1" customWidth="1"/>
    <col min="15878" max="15878" width="13.7109375" style="1" bestFit="1" customWidth="1"/>
    <col min="15879" max="15879" width="17.28515625" style="1" customWidth="1"/>
    <col min="15880" max="15880" width="11.42578125" style="1"/>
    <col min="15881" max="15889" width="17.7109375" style="1" customWidth="1"/>
    <col min="15890" max="15896" width="18.7109375" style="1" customWidth="1"/>
    <col min="15897" max="15905" width="17.7109375" style="1" customWidth="1"/>
    <col min="15906" max="15912" width="18.7109375" style="1" customWidth="1"/>
    <col min="15913" max="15921" width="17.7109375" style="1" customWidth="1"/>
    <col min="15922" max="15928" width="18.7109375" style="1" customWidth="1"/>
    <col min="15929" max="15937" width="17.7109375" style="1" customWidth="1"/>
    <col min="15938" max="15944" width="18.7109375" style="1" customWidth="1"/>
    <col min="15945" max="15953" width="17.5703125" style="1" customWidth="1"/>
    <col min="15954" max="15960" width="18.5703125" style="1" customWidth="1"/>
    <col min="15961" max="15969" width="17.5703125" style="1" bestFit="1" customWidth="1"/>
    <col min="15970" max="15976" width="18.5703125" style="1" bestFit="1" customWidth="1"/>
    <col min="15977" max="16128" width="11.42578125" style="1"/>
    <col min="16129" max="16129" width="45.5703125" style="1" customWidth="1"/>
    <col min="16130" max="16130" width="8.85546875" style="1" bestFit="1" customWidth="1"/>
    <col min="16131" max="16131" width="13.7109375" style="1" bestFit="1" customWidth="1"/>
    <col min="16132" max="16132" width="16.85546875" style="1" customWidth="1"/>
    <col min="16133" max="16133" width="8.85546875" style="1" bestFit="1" customWidth="1"/>
    <col min="16134" max="16134" width="13.7109375" style="1" bestFit="1" customWidth="1"/>
    <col min="16135" max="16135" width="17.28515625" style="1" customWidth="1"/>
    <col min="16136" max="16136" width="11.42578125" style="1"/>
    <col min="16137" max="16145" width="17.7109375" style="1" customWidth="1"/>
    <col min="16146" max="16152" width="18.7109375" style="1" customWidth="1"/>
    <col min="16153" max="16161" width="17.7109375" style="1" customWidth="1"/>
    <col min="16162" max="16168" width="18.7109375" style="1" customWidth="1"/>
    <col min="16169" max="16177" width="17.7109375" style="1" customWidth="1"/>
    <col min="16178" max="16184" width="18.7109375" style="1" customWidth="1"/>
    <col min="16185" max="16193" width="17.7109375" style="1" customWidth="1"/>
    <col min="16194" max="16200" width="18.7109375" style="1" customWidth="1"/>
    <col min="16201" max="16209" width="17.5703125" style="1" customWidth="1"/>
    <col min="16210" max="16216" width="18.5703125" style="1" customWidth="1"/>
    <col min="16217" max="16225" width="17.5703125" style="1" bestFit="1" customWidth="1"/>
    <col min="16226" max="16232" width="18.5703125" style="1" bestFit="1" customWidth="1"/>
    <col min="16233" max="16384" width="11.42578125" style="1"/>
  </cols>
  <sheetData>
    <row r="1" spans="1:104" ht="18" customHeight="1" thickBot="1" x14ac:dyDescent="0.25">
      <c r="G1" s="105" t="s">
        <v>150</v>
      </c>
    </row>
    <row r="3" spans="1:104" ht="23.25" x14ac:dyDescent="0.35">
      <c r="A3" s="300" t="s">
        <v>8</v>
      </c>
      <c r="B3" s="300"/>
      <c r="C3" s="300"/>
      <c r="D3" s="300"/>
      <c r="E3" s="300"/>
      <c r="F3" s="300"/>
      <c r="G3" s="300"/>
    </row>
    <row r="4" spans="1:104" ht="23.25" x14ac:dyDescent="0.35">
      <c r="A4" s="300" t="s">
        <v>35</v>
      </c>
      <c r="B4" s="300"/>
      <c r="C4" s="300"/>
      <c r="D4" s="300"/>
      <c r="E4" s="300"/>
      <c r="F4" s="300"/>
      <c r="G4" s="300"/>
    </row>
    <row r="5" spans="1:104" ht="23.25" x14ac:dyDescent="0.35">
      <c r="A5" s="300" t="s">
        <v>14</v>
      </c>
      <c r="B5" s="300"/>
      <c r="C5" s="300"/>
      <c r="D5" s="300"/>
      <c r="E5" s="300"/>
      <c r="F5" s="300"/>
      <c r="G5" s="300"/>
    </row>
    <row r="6" spans="1:104" ht="18.75" x14ac:dyDescent="0.3">
      <c r="A6" s="301" t="s">
        <v>71</v>
      </c>
      <c r="B6" s="301"/>
      <c r="C6" s="301"/>
      <c r="D6" s="301"/>
      <c r="E6" s="301"/>
      <c r="F6" s="301"/>
      <c r="G6" s="301"/>
    </row>
    <row r="7" spans="1:104" ht="18.75" x14ac:dyDescent="0.3">
      <c r="A7" s="301" t="s">
        <v>37</v>
      </c>
      <c r="B7" s="301"/>
      <c r="C7" s="301"/>
      <c r="D7" s="301"/>
      <c r="E7" s="301"/>
      <c r="F7" s="301"/>
      <c r="G7" s="301"/>
    </row>
    <row r="9" spans="1:104" ht="13.5" thickBot="1" x14ac:dyDescent="0.25"/>
    <row r="10" spans="1:104" ht="13.5" thickBot="1" x14ac:dyDescent="0.25">
      <c r="A10" s="314" t="s">
        <v>38</v>
      </c>
      <c r="B10" s="317" t="s">
        <v>151</v>
      </c>
      <c r="C10" s="318"/>
      <c r="D10" s="319"/>
      <c r="E10" s="317" t="s">
        <v>152</v>
      </c>
      <c r="F10" s="318"/>
      <c r="G10" s="319"/>
    </row>
    <row r="11" spans="1:104" x14ac:dyDescent="0.2">
      <c r="A11" s="315"/>
      <c r="B11" s="147" t="s">
        <v>153</v>
      </c>
      <c r="C11" s="147" t="s">
        <v>153</v>
      </c>
      <c r="D11" s="148"/>
      <c r="E11" s="147" t="s">
        <v>153</v>
      </c>
      <c r="F11" s="147" t="s">
        <v>153</v>
      </c>
      <c r="G11" s="148"/>
    </row>
    <row r="12" spans="1:104" ht="13.5" thickBot="1" x14ac:dyDescent="0.25">
      <c r="A12" s="316"/>
      <c r="B12" s="149" t="s">
        <v>154</v>
      </c>
      <c r="C12" s="149" t="s">
        <v>155</v>
      </c>
      <c r="D12" s="149" t="s">
        <v>4</v>
      </c>
      <c r="E12" s="149" t="s">
        <v>154</v>
      </c>
      <c r="F12" s="149" t="s">
        <v>155</v>
      </c>
      <c r="G12" s="149" t="s">
        <v>4</v>
      </c>
    </row>
    <row r="13" spans="1:104" x14ac:dyDescent="0.2">
      <c r="A13" s="6"/>
      <c r="B13" s="6"/>
      <c r="C13" s="6"/>
      <c r="D13" s="6"/>
      <c r="E13" s="6"/>
      <c r="F13" s="6"/>
      <c r="G13" s="6"/>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8"/>
      <c r="BP13" s="108"/>
      <c r="BQ13" s="108"/>
      <c r="BR13" s="108"/>
      <c r="BS13" s="108"/>
      <c r="BT13" s="108"/>
      <c r="BU13" s="108"/>
      <c r="BV13" s="108"/>
      <c r="BW13" s="108"/>
      <c r="BX13" s="108"/>
      <c r="BY13" s="108"/>
      <c r="BZ13" s="108"/>
      <c r="CA13" s="108"/>
      <c r="CB13" s="108"/>
      <c r="CC13" s="108"/>
      <c r="CD13" s="108"/>
      <c r="CE13" s="108"/>
      <c r="CF13" s="108"/>
      <c r="CG13" s="108"/>
      <c r="CH13" s="108"/>
      <c r="CI13" s="108"/>
      <c r="CJ13" s="108"/>
      <c r="CK13" s="108"/>
      <c r="CL13" s="108"/>
      <c r="CM13" s="108"/>
      <c r="CN13" s="108"/>
      <c r="CO13" s="108"/>
      <c r="CP13" s="108"/>
      <c r="CQ13" s="108"/>
      <c r="CR13" s="108"/>
      <c r="CS13" s="108"/>
      <c r="CT13" s="108"/>
      <c r="CU13" s="108"/>
      <c r="CV13" s="108"/>
      <c r="CW13" s="108"/>
      <c r="CX13" s="108"/>
      <c r="CY13" s="108"/>
      <c r="CZ13" s="108"/>
    </row>
    <row r="14" spans="1:104" x14ac:dyDescent="0.2">
      <c r="A14" s="109" t="s">
        <v>156</v>
      </c>
      <c r="B14" s="110">
        <v>1777</v>
      </c>
      <c r="C14" s="110">
        <v>454136</v>
      </c>
      <c r="D14" s="110">
        <v>9246277503.5900002</v>
      </c>
      <c r="E14" s="110">
        <v>11703</v>
      </c>
      <c r="F14" s="110">
        <v>103332</v>
      </c>
      <c r="G14" s="110">
        <v>19840926711.110001</v>
      </c>
    </row>
    <row r="15" spans="1:104" x14ac:dyDescent="0.2">
      <c r="A15" s="6"/>
      <c r="B15" s="112"/>
      <c r="C15" s="112"/>
      <c r="D15" s="112"/>
      <c r="E15" s="112"/>
      <c r="F15" s="112"/>
      <c r="G15" s="112"/>
    </row>
    <row r="16" spans="1:104" x14ac:dyDescent="0.2">
      <c r="A16" s="10" t="s">
        <v>157</v>
      </c>
      <c r="B16" s="110">
        <v>1559</v>
      </c>
      <c r="C16" s="110">
        <v>134885</v>
      </c>
      <c r="D16" s="110">
        <v>2754260980.3500004</v>
      </c>
      <c r="E16" s="110">
        <v>11441</v>
      </c>
      <c r="F16" s="110">
        <v>42806</v>
      </c>
      <c r="G16" s="110">
        <v>4568972173.5999994</v>
      </c>
    </row>
    <row r="17" spans="1:7" x14ac:dyDescent="0.2">
      <c r="A17" s="6"/>
      <c r="B17" s="112"/>
      <c r="C17" s="112"/>
      <c r="D17" s="112"/>
      <c r="E17" s="112"/>
      <c r="F17" s="112"/>
      <c r="G17" s="112"/>
    </row>
    <row r="18" spans="1:7" x14ac:dyDescent="0.2">
      <c r="A18" s="6" t="s">
        <v>158</v>
      </c>
      <c r="B18" s="112">
        <v>1285</v>
      </c>
      <c r="C18" s="112">
        <v>50713</v>
      </c>
      <c r="D18" s="112">
        <v>2196002596.5500002</v>
      </c>
      <c r="E18" s="112">
        <v>11428</v>
      </c>
      <c r="F18" s="112">
        <v>33235</v>
      </c>
      <c r="G18" s="112">
        <v>3095257340.6199999</v>
      </c>
    </row>
    <row r="19" spans="1:7" x14ac:dyDescent="0.2">
      <c r="A19" s="114" t="s">
        <v>159</v>
      </c>
      <c r="B19" s="112">
        <v>0</v>
      </c>
      <c r="C19" s="112">
        <v>76412</v>
      </c>
      <c r="D19" s="112">
        <v>255963016.43000001</v>
      </c>
      <c r="E19" s="112">
        <v>0</v>
      </c>
      <c r="F19" s="112">
        <v>8807</v>
      </c>
      <c r="G19" s="112">
        <v>1329715268.02</v>
      </c>
    </row>
    <row r="20" spans="1:7" x14ac:dyDescent="0.2">
      <c r="A20" s="6" t="s">
        <v>160</v>
      </c>
      <c r="B20" s="112">
        <v>0</v>
      </c>
      <c r="C20" s="112">
        <v>0</v>
      </c>
      <c r="D20" s="112">
        <v>181142.61</v>
      </c>
      <c r="E20" s="112">
        <v>0</v>
      </c>
      <c r="F20" s="112">
        <v>0</v>
      </c>
      <c r="G20" s="112">
        <v>5196115.05</v>
      </c>
    </row>
    <row r="21" spans="1:7" x14ac:dyDescent="0.2">
      <c r="A21" s="6" t="s">
        <v>161</v>
      </c>
      <c r="B21" s="112">
        <v>274</v>
      </c>
      <c r="C21" s="112">
        <v>7760</v>
      </c>
      <c r="D21" s="112">
        <v>302114224.75999999</v>
      </c>
      <c r="E21" s="112">
        <v>13</v>
      </c>
      <c r="F21" s="112">
        <v>764</v>
      </c>
      <c r="G21" s="112">
        <v>138803449.91</v>
      </c>
    </row>
    <row r="22" spans="1:7" x14ac:dyDescent="0.2">
      <c r="A22" s="6"/>
      <c r="B22" s="112"/>
      <c r="C22" s="112"/>
      <c r="D22" s="112"/>
      <c r="E22" s="112"/>
      <c r="F22" s="112"/>
      <c r="G22" s="112"/>
    </row>
    <row r="23" spans="1:7" x14ac:dyDescent="0.2">
      <c r="A23" s="10" t="s">
        <v>48</v>
      </c>
      <c r="B23" s="110">
        <v>1529</v>
      </c>
      <c r="C23" s="110">
        <v>283781</v>
      </c>
      <c r="D23" s="110">
        <v>2256509664.46</v>
      </c>
      <c r="E23" s="110">
        <v>5656</v>
      </c>
      <c r="F23" s="110">
        <v>30203</v>
      </c>
      <c r="G23" s="110">
        <v>3302618605.1300001</v>
      </c>
    </row>
    <row r="24" spans="1:7" x14ac:dyDescent="0.2">
      <c r="A24" s="6"/>
      <c r="B24" s="112"/>
      <c r="C24" s="112"/>
      <c r="D24" s="112"/>
      <c r="E24" s="112"/>
      <c r="F24" s="112"/>
      <c r="G24" s="112"/>
    </row>
    <row r="25" spans="1:7" x14ac:dyDescent="0.2">
      <c r="A25" s="6" t="s">
        <v>162</v>
      </c>
      <c r="B25" s="112">
        <v>28</v>
      </c>
      <c r="C25" s="112">
        <v>1667</v>
      </c>
      <c r="D25" s="112">
        <v>3164261.98</v>
      </c>
      <c r="E25" s="112">
        <v>275</v>
      </c>
      <c r="F25" s="112">
        <v>11058</v>
      </c>
      <c r="G25" s="112">
        <v>14400016.050000001</v>
      </c>
    </row>
    <row r="26" spans="1:7" x14ac:dyDescent="0.2">
      <c r="A26" s="6" t="s">
        <v>163</v>
      </c>
      <c r="B26" s="112">
        <v>0</v>
      </c>
      <c r="C26" s="112">
        <v>0</v>
      </c>
      <c r="D26" s="112">
        <v>53769642.840000004</v>
      </c>
      <c r="E26" s="112">
        <v>0</v>
      </c>
      <c r="F26" s="112">
        <v>0</v>
      </c>
      <c r="G26" s="112">
        <v>105660623.2</v>
      </c>
    </row>
    <row r="27" spans="1:7" x14ac:dyDescent="0.2">
      <c r="A27" s="6" t="s">
        <v>164</v>
      </c>
      <c r="B27" s="112">
        <v>947</v>
      </c>
      <c r="C27" s="112">
        <v>4651</v>
      </c>
      <c r="D27" s="112">
        <v>283468010.74000001</v>
      </c>
      <c r="E27" s="112">
        <v>4768</v>
      </c>
      <c r="F27" s="112">
        <v>4121</v>
      </c>
      <c r="G27" s="112">
        <v>1040140753.22</v>
      </c>
    </row>
    <row r="28" spans="1:7" x14ac:dyDescent="0.2">
      <c r="A28" s="6" t="s">
        <v>165</v>
      </c>
      <c r="B28" s="112">
        <v>0</v>
      </c>
      <c r="C28" s="112">
        <v>3609</v>
      </c>
      <c r="D28" s="112">
        <v>49616680.189999998</v>
      </c>
      <c r="E28" s="112">
        <v>0</v>
      </c>
      <c r="F28" s="112">
        <v>3219</v>
      </c>
      <c r="G28" s="112">
        <v>670366736.39999998</v>
      </c>
    </row>
    <row r="29" spans="1:7" x14ac:dyDescent="0.2">
      <c r="A29" s="6" t="s">
        <v>166</v>
      </c>
      <c r="B29" s="112">
        <v>172</v>
      </c>
      <c r="C29" s="112">
        <v>10568</v>
      </c>
      <c r="D29" s="112">
        <v>96633779.579999998</v>
      </c>
      <c r="E29" s="112">
        <v>340</v>
      </c>
      <c r="F29" s="112">
        <v>10106</v>
      </c>
      <c r="G29" s="112">
        <v>1277810511</v>
      </c>
    </row>
    <row r="30" spans="1:7" x14ac:dyDescent="0.2">
      <c r="A30" s="6" t="s">
        <v>167</v>
      </c>
      <c r="B30" s="112">
        <v>302</v>
      </c>
      <c r="C30" s="112">
        <v>19690</v>
      </c>
      <c r="D30" s="112">
        <v>329658362.80000001</v>
      </c>
      <c r="E30" s="112">
        <v>266</v>
      </c>
      <c r="F30" s="112">
        <v>1198</v>
      </c>
      <c r="G30" s="112">
        <v>189012746.46000001</v>
      </c>
    </row>
    <row r="31" spans="1:7" x14ac:dyDescent="0.2">
      <c r="A31" s="6" t="s">
        <v>168</v>
      </c>
      <c r="B31" s="112">
        <v>0</v>
      </c>
      <c r="C31" s="112">
        <v>0</v>
      </c>
      <c r="D31" s="112">
        <v>0</v>
      </c>
      <c r="E31" s="112">
        <v>0</v>
      </c>
      <c r="F31" s="112">
        <v>0</v>
      </c>
      <c r="G31" s="112">
        <v>0</v>
      </c>
    </row>
    <row r="32" spans="1:7" x14ac:dyDescent="0.2">
      <c r="A32" s="6" t="s">
        <v>161</v>
      </c>
      <c r="B32" s="112">
        <v>80</v>
      </c>
      <c r="C32" s="112">
        <v>243596</v>
      </c>
      <c r="D32" s="112">
        <v>1440198926.3299999</v>
      </c>
      <c r="E32" s="112">
        <v>7</v>
      </c>
      <c r="F32" s="112">
        <v>501</v>
      </c>
      <c r="G32" s="112">
        <v>5227218.8</v>
      </c>
    </row>
    <row r="33" spans="1:7" x14ac:dyDescent="0.2">
      <c r="A33" s="6"/>
      <c r="B33" s="112"/>
      <c r="C33" s="112"/>
      <c r="D33" s="112"/>
      <c r="E33" s="112"/>
      <c r="F33" s="112"/>
      <c r="G33" s="112"/>
    </row>
    <row r="34" spans="1:7" x14ac:dyDescent="0.2">
      <c r="A34" s="10" t="s">
        <v>52</v>
      </c>
      <c r="B34" s="110">
        <v>1807</v>
      </c>
      <c r="C34" s="110">
        <v>305240</v>
      </c>
      <c r="D34" s="110">
        <v>9744028819.4799995</v>
      </c>
      <c r="E34" s="110">
        <v>17488</v>
      </c>
      <c r="F34" s="110">
        <v>115935</v>
      </c>
      <c r="G34" s="110">
        <v>21107280279.579998</v>
      </c>
    </row>
    <row r="35" spans="1:7" ht="13.5" thickBot="1" x14ac:dyDescent="0.25">
      <c r="A35" s="5"/>
      <c r="B35" s="117"/>
      <c r="C35" s="117"/>
      <c r="D35" s="117"/>
      <c r="E35" s="117"/>
      <c r="F35" s="117"/>
      <c r="G35" s="117"/>
    </row>
    <row r="36" spans="1:7" x14ac:dyDescent="0.2">
      <c r="A36" s="150" t="s">
        <v>244</v>
      </c>
    </row>
    <row r="37" spans="1:7" x14ac:dyDescent="0.2">
      <c r="A37" s="150" t="s">
        <v>170</v>
      </c>
      <c r="G37" s="119"/>
    </row>
    <row r="38" spans="1:7" x14ac:dyDescent="0.2">
      <c r="A38" s="150" t="s">
        <v>171</v>
      </c>
    </row>
    <row r="39" spans="1:7" x14ac:dyDescent="0.2">
      <c r="A39" s="150" t="s">
        <v>245</v>
      </c>
    </row>
    <row r="40" spans="1:7" x14ac:dyDescent="0.2">
      <c r="A40" s="150" t="s">
        <v>22</v>
      </c>
      <c r="B40" s="120"/>
      <c r="C40" s="120"/>
      <c r="D40" s="121"/>
      <c r="E40" s="120"/>
      <c r="F40" s="120"/>
      <c r="G40" s="120"/>
    </row>
  </sheetData>
  <mergeCells count="8">
    <mergeCell ref="A10:A12"/>
    <mergeCell ref="B10:D10"/>
    <mergeCell ref="E10:G10"/>
    <mergeCell ref="A3:G3"/>
    <mergeCell ref="A4:G4"/>
    <mergeCell ref="A5:G5"/>
    <mergeCell ref="A6:G6"/>
    <mergeCell ref="A7:G7"/>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CZ40"/>
  <sheetViews>
    <sheetView topLeftCell="A10" workbookViewId="0">
      <selection activeCell="B47" sqref="B47"/>
    </sheetView>
  </sheetViews>
  <sheetFormatPr defaultColWidth="11.42578125" defaultRowHeight="12.75" x14ac:dyDescent="0.2"/>
  <cols>
    <col min="1" max="1" width="45.5703125" style="1" customWidth="1"/>
    <col min="2" max="2" width="8.85546875" style="1" bestFit="1" customWidth="1"/>
    <col min="3" max="3" width="13.7109375" style="1" bestFit="1" customWidth="1"/>
    <col min="4" max="4" width="16.85546875" style="1" customWidth="1"/>
    <col min="5" max="5" width="8.85546875" style="1" bestFit="1" customWidth="1"/>
    <col min="6" max="6" width="13.7109375" style="1" bestFit="1" customWidth="1"/>
    <col min="7" max="7" width="17.28515625" style="1" customWidth="1"/>
    <col min="8" max="8" width="11.42578125" style="1"/>
    <col min="9" max="17" width="17.7109375" style="1" customWidth="1"/>
    <col min="18" max="24" width="18.7109375" style="1" customWidth="1"/>
    <col min="25" max="33" width="17.7109375" style="1" customWidth="1"/>
    <col min="34" max="40" width="18.7109375" style="1" customWidth="1"/>
    <col min="41" max="49" width="17.7109375" style="1" customWidth="1"/>
    <col min="50" max="56" width="18.7109375" style="1" customWidth="1"/>
    <col min="57" max="65" width="17.7109375" style="1" customWidth="1"/>
    <col min="66" max="72" width="18.7109375" style="1" customWidth="1"/>
    <col min="73" max="81" width="17.5703125" style="1" customWidth="1"/>
    <col min="82" max="88" width="18.5703125" style="1" customWidth="1"/>
    <col min="89" max="97" width="17.5703125" style="1" bestFit="1" customWidth="1"/>
    <col min="98" max="104" width="18.5703125" style="1" bestFit="1" customWidth="1"/>
    <col min="105" max="256" width="11.42578125" style="1"/>
    <col min="257" max="257" width="45.5703125" style="1" customWidth="1"/>
    <col min="258" max="258" width="8.85546875" style="1" bestFit="1" customWidth="1"/>
    <col min="259" max="259" width="13.7109375" style="1" bestFit="1" customWidth="1"/>
    <col min="260" max="260" width="16.85546875" style="1" customWidth="1"/>
    <col min="261" max="261" width="8.85546875" style="1" bestFit="1" customWidth="1"/>
    <col min="262" max="262" width="13.7109375" style="1" bestFit="1" customWidth="1"/>
    <col min="263" max="263" width="17.28515625" style="1" customWidth="1"/>
    <col min="264" max="264" width="11.42578125" style="1"/>
    <col min="265" max="273" width="17.7109375" style="1" customWidth="1"/>
    <col min="274" max="280" width="18.7109375" style="1" customWidth="1"/>
    <col min="281" max="289" width="17.7109375" style="1" customWidth="1"/>
    <col min="290" max="296" width="18.7109375" style="1" customWidth="1"/>
    <col min="297" max="305" width="17.7109375" style="1" customWidth="1"/>
    <col min="306" max="312" width="18.7109375" style="1" customWidth="1"/>
    <col min="313" max="321" width="17.7109375" style="1" customWidth="1"/>
    <col min="322" max="328" width="18.7109375" style="1" customWidth="1"/>
    <col min="329" max="337" width="17.5703125" style="1" customWidth="1"/>
    <col min="338" max="344" width="18.5703125" style="1" customWidth="1"/>
    <col min="345" max="353" width="17.5703125" style="1" bestFit="1" customWidth="1"/>
    <col min="354" max="360" width="18.5703125" style="1" bestFit="1" customWidth="1"/>
    <col min="361" max="512" width="11.42578125" style="1"/>
    <col min="513" max="513" width="45.5703125" style="1" customWidth="1"/>
    <col min="514" max="514" width="8.85546875" style="1" bestFit="1" customWidth="1"/>
    <col min="515" max="515" width="13.7109375" style="1" bestFit="1" customWidth="1"/>
    <col min="516" max="516" width="16.85546875" style="1" customWidth="1"/>
    <col min="517" max="517" width="8.85546875" style="1" bestFit="1" customWidth="1"/>
    <col min="518" max="518" width="13.7109375" style="1" bestFit="1" customWidth="1"/>
    <col min="519" max="519" width="17.28515625" style="1" customWidth="1"/>
    <col min="520" max="520" width="11.42578125" style="1"/>
    <col min="521" max="529" width="17.7109375" style="1" customWidth="1"/>
    <col min="530" max="536" width="18.7109375" style="1" customWidth="1"/>
    <col min="537" max="545" width="17.7109375" style="1" customWidth="1"/>
    <col min="546" max="552" width="18.7109375" style="1" customWidth="1"/>
    <col min="553" max="561" width="17.7109375" style="1" customWidth="1"/>
    <col min="562" max="568" width="18.7109375" style="1" customWidth="1"/>
    <col min="569" max="577" width="17.7109375" style="1" customWidth="1"/>
    <col min="578" max="584" width="18.7109375" style="1" customWidth="1"/>
    <col min="585" max="593" width="17.5703125" style="1" customWidth="1"/>
    <col min="594" max="600" width="18.5703125" style="1" customWidth="1"/>
    <col min="601" max="609" width="17.5703125" style="1" bestFit="1" customWidth="1"/>
    <col min="610" max="616" width="18.5703125" style="1" bestFit="1" customWidth="1"/>
    <col min="617" max="768" width="11.42578125" style="1"/>
    <col min="769" max="769" width="45.5703125" style="1" customWidth="1"/>
    <col min="770" max="770" width="8.85546875" style="1" bestFit="1" customWidth="1"/>
    <col min="771" max="771" width="13.7109375" style="1" bestFit="1" customWidth="1"/>
    <col min="772" max="772" width="16.85546875" style="1" customWidth="1"/>
    <col min="773" max="773" width="8.85546875" style="1" bestFit="1" customWidth="1"/>
    <col min="774" max="774" width="13.7109375" style="1" bestFit="1" customWidth="1"/>
    <col min="775" max="775" width="17.28515625" style="1" customWidth="1"/>
    <col min="776" max="776" width="11.42578125" style="1"/>
    <col min="777" max="785" width="17.7109375" style="1" customWidth="1"/>
    <col min="786" max="792" width="18.7109375" style="1" customWidth="1"/>
    <col min="793" max="801" width="17.7109375" style="1" customWidth="1"/>
    <col min="802" max="808" width="18.7109375" style="1" customWidth="1"/>
    <col min="809" max="817" width="17.7109375" style="1" customWidth="1"/>
    <col min="818" max="824" width="18.7109375" style="1" customWidth="1"/>
    <col min="825" max="833" width="17.7109375" style="1" customWidth="1"/>
    <col min="834" max="840" width="18.7109375" style="1" customWidth="1"/>
    <col min="841" max="849" width="17.5703125" style="1" customWidth="1"/>
    <col min="850" max="856" width="18.5703125" style="1" customWidth="1"/>
    <col min="857" max="865" width="17.5703125" style="1" bestFit="1" customWidth="1"/>
    <col min="866" max="872" width="18.5703125" style="1" bestFit="1" customWidth="1"/>
    <col min="873" max="1024" width="11.42578125" style="1"/>
    <col min="1025" max="1025" width="45.5703125" style="1" customWidth="1"/>
    <col min="1026" max="1026" width="8.85546875" style="1" bestFit="1" customWidth="1"/>
    <col min="1027" max="1027" width="13.7109375" style="1" bestFit="1" customWidth="1"/>
    <col min="1028" max="1028" width="16.85546875" style="1" customWidth="1"/>
    <col min="1029" max="1029" width="8.85546875" style="1" bestFit="1" customWidth="1"/>
    <col min="1030" max="1030" width="13.7109375" style="1" bestFit="1" customWidth="1"/>
    <col min="1031" max="1031" width="17.28515625" style="1" customWidth="1"/>
    <col min="1032" max="1032" width="11.42578125" style="1"/>
    <col min="1033" max="1041" width="17.7109375" style="1" customWidth="1"/>
    <col min="1042" max="1048" width="18.7109375" style="1" customWidth="1"/>
    <col min="1049" max="1057" width="17.7109375" style="1" customWidth="1"/>
    <col min="1058" max="1064" width="18.7109375" style="1" customWidth="1"/>
    <col min="1065" max="1073" width="17.7109375" style="1" customWidth="1"/>
    <col min="1074" max="1080" width="18.7109375" style="1" customWidth="1"/>
    <col min="1081" max="1089" width="17.7109375" style="1" customWidth="1"/>
    <col min="1090" max="1096" width="18.7109375" style="1" customWidth="1"/>
    <col min="1097" max="1105" width="17.5703125" style="1" customWidth="1"/>
    <col min="1106" max="1112" width="18.5703125" style="1" customWidth="1"/>
    <col min="1113" max="1121" width="17.5703125" style="1" bestFit="1" customWidth="1"/>
    <col min="1122" max="1128" width="18.5703125" style="1" bestFit="1" customWidth="1"/>
    <col min="1129" max="1280" width="11.42578125" style="1"/>
    <col min="1281" max="1281" width="45.5703125" style="1" customWidth="1"/>
    <col min="1282" max="1282" width="8.85546875" style="1" bestFit="1" customWidth="1"/>
    <col min="1283" max="1283" width="13.7109375" style="1" bestFit="1" customWidth="1"/>
    <col min="1284" max="1284" width="16.85546875" style="1" customWidth="1"/>
    <col min="1285" max="1285" width="8.85546875" style="1" bestFit="1" customWidth="1"/>
    <col min="1286" max="1286" width="13.7109375" style="1" bestFit="1" customWidth="1"/>
    <col min="1287" max="1287" width="17.28515625" style="1" customWidth="1"/>
    <col min="1288" max="1288" width="11.42578125" style="1"/>
    <col min="1289" max="1297" width="17.7109375" style="1" customWidth="1"/>
    <col min="1298" max="1304" width="18.7109375" style="1" customWidth="1"/>
    <col min="1305" max="1313" width="17.7109375" style="1" customWidth="1"/>
    <col min="1314" max="1320" width="18.7109375" style="1" customWidth="1"/>
    <col min="1321" max="1329" width="17.7109375" style="1" customWidth="1"/>
    <col min="1330" max="1336" width="18.7109375" style="1" customWidth="1"/>
    <col min="1337" max="1345" width="17.7109375" style="1" customWidth="1"/>
    <col min="1346" max="1352" width="18.7109375" style="1" customWidth="1"/>
    <col min="1353" max="1361" width="17.5703125" style="1" customWidth="1"/>
    <col min="1362" max="1368" width="18.5703125" style="1" customWidth="1"/>
    <col min="1369" max="1377" width="17.5703125" style="1" bestFit="1" customWidth="1"/>
    <col min="1378" max="1384" width="18.5703125" style="1" bestFit="1" customWidth="1"/>
    <col min="1385" max="1536" width="11.42578125" style="1"/>
    <col min="1537" max="1537" width="45.5703125" style="1" customWidth="1"/>
    <col min="1538" max="1538" width="8.85546875" style="1" bestFit="1" customWidth="1"/>
    <col min="1539" max="1539" width="13.7109375" style="1" bestFit="1" customWidth="1"/>
    <col min="1540" max="1540" width="16.85546875" style="1" customWidth="1"/>
    <col min="1541" max="1541" width="8.85546875" style="1" bestFit="1" customWidth="1"/>
    <col min="1542" max="1542" width="13.7109375" style="1" bestFit="1" customWidth="1"/>
    <col min="1543" max="1543" width="17.28515625" style="1" customWidth="1"/>
    <col min="1544" max="1544" width="11.42578125" style="1"/>
    <col min="1545" max="1553" width="17.7109375" style="1" customWidth="1"/>
    <col min="1554" max="1560" width="18.7109375" style="1" customWidth="1"/>
    <col min="1561" max="1569" width="17.7109375" style="1" customWidth="1"/>
    <col min="1570" max="1576" width="18.7109375" style="1" customWidth="1"/>
    <col min="1577" max="1585" width="17.7109375" style="1" customWidth="1"/>
    <col min="1586" max="1592" width="18.7109375" style="1" customWidth="1"/>
    <col min="1593" max="1601" width="17.7109375" style="1" customWidth="1"/>
    <col min="1602" max="1608" width="18.7109375" style="1" customWidth="1"/>
    <col min="1609" max="1617" width="17.5703125" style="1" customWidth="1"/>
    <col min="1618" max="1624" width="18.5703125" style="1" customWidth="1"/>
    <col min="1625" max="1633" width="17.5703125" style="1" bestFit="1" customWidth="1"/>
    <col min="1634" max="1640" width="18.5703125" style="1" bestFit="1" customWidth="1"/>
    <col min="1641" max="1792" width="11.42578125" style="1"/>
    <col min="1793" max="1793" width="45.5703125" style="1" customWidth="1"/>
    <col min="1794" max="1794" width="8.85546875" style="1" bestFit="1" customWidth="1"/>
    <col min="1795" max="1795" width="13.7109375" style="1" bestFit="1" customWidth="1"/>
    <col min="1796" max="1796" width="16.85546875" style="1" customWidth="1"/>
    <col min="1797" max="1797" width="8.85546875" style="1" bestFit="1" customWidth="1"/>
    <col min="1798" max="1798" width="13.7109375" style="1" bestFit="1" customWidth="1"/>
    <col min="1799" max="1799" width="17.28515625" style="1" customWidth="1"/>
    <col min="1800" max="1800" width="11.42578125" style="1"/>
    <col min="1801" max="1809" width="17.7109375" style="1" customWidth="1"/>
    <col min="1810" max="1816" width="18.7109375" style="1" customWidth="1"/>
    <col min="1817" max="1825" width="17.7109375" style="1" customWidth="1"/>
    <col min="1826" max="1832" width="18.7109375" style="1" customWidth="1"/>
    <col min="1833" max="1841" width="17.7109375" style="1" customWidth="1"/>
    <col min="1842" max="1848" width="18.7109375" style="1" customWidth="1"/>
    <col min="1849" max="1857" width="17.7109375" style="1" customWidth="1"/>
    <col min="1858" max="1864" width="18.7109375" style="1" customWidth="1"/>
    <col min="1865" max="1873" width="17.5703125" style="1" customWidth="1"/>
    <col min="1874" max="1880" width="18.5703125" style="1" customWidth="1"/>
    <col min="1881" max="1889" width="17.5703125" style="1" bestFit="1" customWidth="1"/>
    <col min="1890" max="1896" width="18.5703125" style="1" bestFit="1" customWidth="1"/>
    <col min="1897" max="2048" width="11.42578125" style="1"/>
    <col min="2049" max="2049" width="45.5703125" style="1" customWidth="1"/>
    <col min="2050" max="2050" width="8.85546875" style="1" bestFit="1" customWidth="1"/>
    <col min="2051" max="2051" width="13.7109375" style="1" bestFit="1" customWidth="1"/>
    <col min="2052" max="2052" width="16.85546875" style="1" customWidth="1"/>
    <col min="2053" max="2053" width="8.85546875" style="1" bestFit="1" customWidth="1"/>
    <col min="2054" max="2054" width="13.7109375" style="1" bestFit="1" customWidth="1"/>
    <col min="2055" max="2055" width="17.28515625" style="1" customWidth="1"/>
    <col min="2056" max="2056" width="11.42578125" style="1"/>
    <col min="2057" max="2065" width="17.7109375" style="1" customWidth="1"/>
    <col min="2066" max="2072" width="18.7109375" style="1" customWidth="1"/>
    <col min="2073" max="2081" width="17.7109375" style="1" customWidth="1"/>
    <col min="2082" max="2088" width="18.7109375" style="1" customWidth="1"/>
    <col min="2089" max="2097" width="17.7109375" style="1" customWidth="1"/>
    <col min="2098" max="2104" width="18.7109375" style="1" customWidth="1"/>
    <col min="2105" max="2113" width="17.7109375" style="1" customWidth="1"/>
    <col min="2114" max="2120" width="18.7109375" style="1" customWidth="1"/>
    <col min="2121" max="2129" width="17.5703125" style="1" customWidth="1"/>
    <col min="2130" max="2136" width="18.5703125" style="1" customWidth="1"/>
    <col min="2137" max="2145" width="17.5703125" style="1" bestFit="1" customWidth="1"/>
    <col min="2146" max="2152" width="18.5703125" style="1" bestFit="1" customWidth="1"/>
    <col min="2153" max="2304" width="11.42578125" style="1"/>
    <col min="2305" max="2305" width="45.5703125" style="1" customWidth="1"/>
    <col min="2306" max="2306" width="8.85546875" style="1" bestFit="1" customWidth="1"/>
    <col min="2307" max="2307" width="13.7109375" style="1" bestFit="1" customWidth="1"/>
    <col min="2308" max="2308" width="16.85546875" style="1" customWidth="1"/>
    <col min="2309" max="2309" width="8.85546875" style="1" bestFit="1" customWidth="1"/>
    <col min="2310" max="2310" width="13.7109375" style="1" bestFit="1" customWidth="1"/>
    <col min="2311" max="2311" width="17.28515625" style="1" customWidth="1"/>
    <col min="2312" max="2312" width="11.42578125" style="1"/>
    <col min="2313" max="2321" width="17.7109375" style="1" customWidth="1"/>
    <col min="2322" max="2328" width="18.7109375" style="1" customWidth="1"/>
    <col min="2329" max="2337" width="17.7109375" style="1" customWidth="1"/>
    <col min="2338" max="2344" width="18.7109375" style="1" customWidth="1"/>
    <col min="2345" max="2353" width="17.7109375" style="1" customWidth="1"/>
    <col min="2354" max="2360" width="18.7109375" style="1" customWidth="1"/>
    <col min="2361" max="2369" width="17.7109375" style="1" customWidth="1"/>
    <col min="2370" max="2376" width="18.7109375" style="1" customWidth="1"/>
    <col min="2377" max="2385" width="17.5703125" style="1" customWidth="1"/>
    <col min="2386" max="2392" width="18.5703125" style="1" customWidth="1"/>
    <col min="2393" max="2401" width="17.5703125" style="1" bestFit="1" customWidth="1"/>
    <col min="2402" max="2408" width="18.5703125" style="1" bestFit="1" customWidth="1"/>
    <col min="2409" max="2560" width="11.42578125" style="1"/>
    <col min="2561" max="2561" width="45.5703125" style="1" customWidth="1"/>
    <col min="2562" max="2562" width="8.85546875" style="1" bestFit="1" customWidth="1"/>
    <col min="2563" max="2563" width="13.7109375" style="1" bestFit="1" customWidth="1"/>
    <col min="2564" max="2564" width="16.85546875" style="1" customWidth="1"/>
    <col min="2565" max="2565" width="8.85546875" style="1" bestFit="1" customWidth="1"/>
    <col min="2566" max="2566" width="13.7109375" style="1" bestFit="1" customWidth="1"/>
    <col min="2567" max="2567" width="17.28515625" style="1" customWidth="1"/>
    <col min="2568" max="2568" width="11.42578125" style="1"/>
    <col min="2569" max="2577" width="17.7109375" style="1" customWidth="1"/>
    <col min="2578" max="2584" width="18.7109375" style="1" customWidth="1"/>
    <col min="2585" max="2593" width="17.7109375" style="1" customWidth="1"/>
    <col min="2594" max="2600" width="18.7109375" style="1" customWidth="1"/>
    <col min="2601" max="2609" width="17.7109375" style="1" customWidth="1"/>
    <col min="2610" max="2616" width="18.7109375" style="1" customWidth="1"/>
    <col min="2617" max="2625" width="17.7109375" style="1" customWidth="1"/>
    <col min="2626" max="2632" width="18.7109375" style="1" customWidth="1"/>
    <col min="2633" max="2641" width="17.5703125" style="1" customWidth="1"/>
    <col min="2642" max="2648" width="18.5703125" style="1" customWidth="1"/>
    <col min="2649" max="2657" width="17.5703125" style="1" bestFit="1" customWidth="1"/>
    <col min="2658" max="2664" width="18.5703125" style="1" bestFit="1" customWidth="1"/>
    <col min="2665" max="2816" width="11.42578125" style="1"/>
    <col min="2817" max="2817" width="45.5703125" style="1" customWidth="1"/>
    <col min="2818" max="2818" width="8.85546875" style="1" bestFit="1" customWidth="1"/>
    <col min="2819" max="2819" width="13.7109375" style="1" bestFit="1" customWidth="1"/>
    <col min="2820" max="2820" width="16.85546875" style="1" customWidth="1"/>
    <col min="2821" max="2821" width="8.85546875" style="1" bestFit="1" customWidth="1"/>
    <col min="2822" max="2822" width="13.7109375" style="1" bestFit="1" customWidth="1"/>
    <col min="2823" max="2823" width="17.28515625" style="1" customWidth="1"/>
    <col min="2824" max="2824" width="11.42578125" style="1"/>
    <col min="2825" max="2833" width="17.7109375" style="1" customWidth="1"/>
    <col min="2834" max="2840" width="18.7109375" style="1" customWidth="1"/>
    <col min="2841" max="2849" width="17.7109375" style="1" customWidth="1"/>
    <col min="2850" max="2856" width="18.7109375" style="1" customWidth="1"/>
    <col min="2857" max="2865" width="17.7109375" style="1" customWidth="1"/>
    <col min="2866" max="2872" width="18.7109375" style="1" customWidth="1"/>
    <col min="2873" max="2881" width="17.7109375" style="1" customWidth="1"/>
    <col min="2882" max="2888" width="18.7109375" style="1" customWidth="1"/>
    <col min="2889" max="2897" width="17.5703125" style="1" customWidth="1"/>
    <col min="2898" max="2904" width="18.5703125" style="1" customWidth="1"/>
    <col min="2905" max="2913" width="17.5703125" style="1" bestFit="1" customWidth="1"/>
    <col min="2914" max="2920" width="18.5703125" style="1" bestFit="1" customWidth="1"/>
    <col min="2921" max="3072" width="11.42578125" style="1"/>
    <col min="3073" max="3073" width="45.5703125" style="1" customWidth="1"/>
    <col min="3074" max="3074" width="8.85546875" style="1" bestFit="1" customWidth="1"/>
    <col min="3075" max="3075" width="13.7109375" style="1" bestFit="1" customWidth="1"/>
    <col min="3076" max="3076" width="16.85546875" style="1" customWidth="1"/>
    <col min="3077" max="3077" width="8.85546875" style="1" bestFit="1" customWidth="1"/>
    <col min="3078" max="3078" width="13.7109375" style="1" bestFit="1" customWidth="1"/>
    <col min="3079" max="3079" width="17.28515625" style="1" customWidth="1"/>
    <col min="3080" max="3080" width="11.42578125" style="1"/>
    <col min="3081" max="3089" width="17.7109375" style="1" customWidth="1"/>
    <col min="3090" max="3096" width="18.7109375" style="1" customWidth="1"/>
    <col min="3097" max="3105" width="17.7109375" style="1" customWidth="1"/>
    <col min="3106" max="3112" width="18.7109375" style="1" customWidth="1"/>
    <col min="3113" max="3121" width="17.7109375" style="1" customWidth="1"/>
    <col min="3122" max="3128" width="18.7109375" style="1" customWidth="1"/>
    <col min="3129" max="3137" width="17.7109375" style="1" customWidth="1"/>
    <col min="3138" max="3144" width="18.7109375" style="1" customWidth="1"/>
    <col min="3145" max="3153" width="17.5703125" style="1" customWidth="1"/>
    <col min="3154" max="3160" width="18.5703125" style="1" customWidth="1"/>
    <col min="3161" max="3169" width="17.5703125" style="1" bestFit="1" customWidth="1"/>
    <col min="3170" max="3176" width="18.5703125" style="1" bestFit="1" customWidth="1"/>
    <col min="3177" max="3328" width="11.42578125" style="1"/>
    <col min="3329" max="3329" width="45.5703125" style="1" customWidth="1"/>
    <col min="3330" max="3330" width="8.85546875" style="1" bestFit="1" customWidth="1"/>
    <col min="3331" max="3331" width="13.7109375" style="1" bestFit="1" customWidth="1"/>
    <col min="3332" max="3332" width="16.85546875" style="1" customWidth="1"/>
    <col min="3333" max="3333" width="8.85546875" style="1" bestFit="1" customWidth="1"/>
    <col min="3334" max="3334" width="13.7109375" style="1" bestFit="1" customWidth="1"/>
    <col min="3335" max="3335" width="17.28515625" style="1" customWidth="1"/>
    <col min="3336" max="3336" width="11.42578125" style="1"/>
    <col min="3337" max="3345" width="17.7109375" style="1" customWidth="1"/>
    <col min="3346" max="3352" width="18.7109375" style="1" customWidth="1"/>
    <col min="3353" max="3361" width="17.7109375" style="1" customWidth="1"/>
    <col min="3362" max="3368" width="18.7109375" style="1" customWidth="1"/>
    <col min="3369" max="3377" width="17.7109375" style="1" customWidth="1"/>
    <col min="3378" max="3384" width="18.7109375" style="1" customWidth="1"/>
    <col min="3385" max="3393" width="17.7109375" style="1" customWidth="1"/>
    <col min="3394" max="3400" width="18.7109375" style="1" customWidth="1"/>
    <col min="3401" max="3409" width="17.5703125" style="1" customWidth="1"/>
    <col min="3410" max="3416" width="18.5703125" style="1" customWidth="1"/>
    <col min="3417" max="3425" width="17.5703125" style="1" bestFit="1" customWidth="1"/>
    <col min="3426" max="3432" width="18.5703125" style="1" bestFit="1" customWidth="1"/>
    <col min="3433" max="3584" width="11.42578125" style="1"/>
    <col min="3585" max="3585" width="45.5703125" style="1" customWidth="1"/>
    <col min="3586" max="3586" width="8.85546875" style="1" bestFit="1" customWidth="1"/>
    <col min="3587" max="3587" width="13.7109375" style="1" bestFit="1" customWidth="1"/>
    <col min="3588" max="3588" width="16.85546875" style="1" customWidth="1"/>
    <col min="3589" max="3589" width="8.85546875" style="1" bestFit="1" customWidth="1"/>
    <col min="3590" max="3590" width="13.7109375" style="1" bestFit="1" customWidth="1"/>
    <col min="3591" max="3591" width="17.28515625" style="1" customWidth="1"/>
    <col min="3592" max="3592" width="11.42578125" style="1"/>
    <col min="3593" max="3601" width="17.7109375" style="1" customWidth="1"/>
    <col min="3602" max="3608" width="18.7109375" style="1" customWidth="1"/>
    <col min="3609" max="3617" width="17.7109375" style="1" customWidth="1"/>
    <col min="3618" max="3624" width="18.7109375" style="1" customWidth="1"/>
    <col min="3625" max="3633" width="17.7109375" style="1" customWidth="1"/>
    <col min="3634" max="3640" width="18.7109375" style="1" customWidth="1"/>
    <col min="3641" max="3649" width="17.7109375" style="1" customWidth="1"/>
    <col min="3650" max="3656" width="18.7109375" style="1" customWidth="1"/>
    <col min="3657" max="3665" width="17.5703125" style="1" customWidth="1"/>
    <col min="3666" max="3672" width="18.5703125" style="1" customWidth="1"/>
    <col min="3673" max="3681" width="17.5703125" style="1" bestFit="1" customWidth="1"/>
    <col min="3682" max="3688" width="18.5703125" style="1" bestFit="1" customWidth="1"/>
    <col min="3689" max="3840" width="11.42578125" style="1"/>
    <col min="3841" max="3841" width="45.5703125" style="1" customWidth="1"/>
    <col min="3842" max="3842" width="8.85546875" style="1" bestFit="1" customWidth="1"/>
    <col min="3843" max="3843" width="13.7109375" style="1" bestFit="1" customWidth="1"/>
    <col min="3844" max="3844" width="16.85546875" style="1" customWidth="1"/>
    <col min="3845" max="3845" width="8.85546875" style="1" bestFit="1" customWidth="1"/>
    <col min="3846" max="3846" width="13.7109375" style="1" bestFit="1" customWidth="1"/>
    <col min="3847" max="3847" width="17.28515625" style="1" customWidth="1"/>
    <col min="3848" max="3848" width="11.42578125" style="1"/>
    <col min="3849" max="3857" width="17.7109375" style="1" customWidth="1"/>
    <col min="3858" max="3864" width="18.7109375" style="1" customWidth="1"/>
    <col min="3865" max="3873" width="17.7109375" style="1" customWidth="1"/>
    <col min="3874" max="3880" width="18.7109375" style="1" customWidth="1"/>
    <col min="3881" max="3889" width="17.7109375" style="1" customWidth="1"/>
    <col min="3890" max="3896" width="18.7109375" style="1" customWidth="1"/>
    <col min="3897" max="3905" width="17.7109375" style="1" customWidth="1"/>
    <col min="3906" max="3912" width="18.7109375" style="1" customWidth="1"/>
    <col min="3913" max="3921" width="17.5703125" style="1" customWidth="1"/>
    <col min="3922" max="3928" width="18.5703125" style="1" customWidth="1"/>
    <col min="3929" max="3937" width="17.5703125" style="1" bestFit="1" customWidth="1"/>
    <col min="3938" max="3944" width="18.5703125" style="1" bestFit="1" customWidth="1"/>
    <col min="3945" max="4096" width="11.42578125" style="1"/>
    <col min="4097" max="4097" width="45.5703125" style="1" customWidth="1"/>
    <col min="4098" max="4098" width="8.85546875" style="1" bestFit="1" customWidth="1"/>
    <col min="4099" max="4099" width="13.7109375" style="1" bestFit="1" customWidth="1"/>
    <col min="4100" max="4100" width="16.85546875" style="1" customWidth="1"/>
    <col min="4101" max="4101" width="8.85546875" style="1" bestFit="1" customWidth="1"/>
    <col min="4102" max="4102" width="13.7109375" style="1" bestFit="1" customWidth="1"/>
    <col min="4103" max="4103" width="17.28515625" style="1" customWidth="1"/>
    <col min="4104" max="4104" width="11.42578125" style="1"/>
    <col min="4105" max="4113" width="17.7109375" style="1" customWidth="1"/>
    <col min="4114" max="4120" width="18.7109375" style="1" customWidth="1"/>
    <col min="4121" max="4129" width="17.7109375" style="1" customWidth="1"/>
    <col min="4130" max="4136" width="18.7109375" style="1" customWidth="1"/>
    <col min="4137" max="4145" width="17.7109375" style="1" customWidth="1"/>
    <col min="4146" max="4152" width="18.7109375" style="1" customWidth="1"/>
    <col min="4153" max="4161" width="17.7109375" style="1" customWidth="1"/>
    <col min="4162" max="4168" width="18.7109375" style="1" customWidth="1"/>
    <col min="4169" max="4177" width="17.5703125" style="1" customWidth="1"/>
    <col min="4178" max="4184" width="18.5703125" style="1" customWidth="1"/>
    <col min="4185" max="4193" width="17.5703125" style="1" bestFit="1" customWidth="1"/>
    <col min="4194" max="4200" width="18.5703125" style="1" bestFit="1" customWidth="1"/>
    <col min="4201" max="4352" width="11.42578125" style="1"/>
    <col min="4353" max="4353" width="45.5703125" style="1" customWidth="1"/>
    <col min="4354" max="4354" width="8.85546875" style="1" bestFit="1" customWidth="1"/>
    <col min="4355" max="4355" width="13.7109375" style="1" bestFit="1" customWidth="1"/>
    <col min="4356" max="4356" width="16.85546875" style="1" customWidth="1"/>
    <col min="4357" max="4357" width="8.85546875" style="1" bestFit="1" customWidth="1"/>
    <col min="4358" max="4358" width="13.7109375" style="1" bestFit="1" customWidth="1"/>
    <col min="4359" max="4359" width="17.28515625" style="1" customWidth="1"/>
    <col min="4360" max="4360" width="11.42578125" style="1"/>
    <col min="4361" max="4369" width="17.7109375" style="1" customWidth="1"/>
    <col min="4370" max="4376" width="18.7109375" style="1" customWidth="1"/>
    <col min="4377" max="4385" width="17.7109375" style="1" customWidth="1"/>
    <col min="4386" max="4392" width="18.7109375" style="1" customWidth="1"/>
    <col min="4393" max="4401" width="17.7109375" style="1" customWidth="1"/>
    <col min="4402" max="4408" width="18.7109375" style="1" customWidth="1"/>
    <col min="4409" max="4417" width="17.7109375" style="1" customWidth="1"/>
    <col min="4418" max="4424" width="18.7109375" style="1" customWidth="1"/>
    <col min="4425" max="4433" width="17.5703125" style="1" customWidth="1"/>
    <col min="4434" max="4440" width="18.5703125" style="1" customWidth="1"/>
    <col min="4441" max="4449" width="17.5703125" style="1" bestFit="1" customWidth="1"/>
    <col min="4450" max="4456" width="18.5703125" style="1" bestFit="1" customWidth="1"/>
    <col min="4457" max="4608" width="11.42578125" style="1"/>
    <col min="4609" max="4609" width="45.5703125" style="1" customWidth="1"/>
    <col min="4610" max="4610" width="8.85546875" style="1" bestFit="1" customWidth="1"/>
    <col min="4611" max="4611" width="13.7109375" style="1" bestFit="1" customWidth="1"/>
    <col min="4612" max="4612" width="16.85546875" style="1" customWidth="1"/>
    <col min="4613" max="4613" width="8.85546875" style="1" bestFit="1" customWidth="1"/>
    <col min="4614" max="4614" width="13.7109375" style="1" bestFit="1" customWidth="1"/>
    <col min="4615" max="4615" width="17.28515625" style="1" customWidth="1"/>
    <col min="4616" max="4616" width="11.42578125" style="1"/>
    <col min="4617" max="4625" width="17.7109375" style="1" customWidth="1"/>
    <col min="4626" max="4632" width="18.7109375" style="1" customWidth="1"/>
    <col min="4633" max="4641" width="17.7109375" style="1" customWidth="1"/>
    <col min="4642" max="4648" width="18.7109375" style="1" customWidth="1"/>
    <col min="4649" max="4657" width="17.7109375" style="1" customWidth="1"/>
    <col min="4658" max="4664" width="18.7109375" style="1" customWidth="1"/>
    <col min="4665" max="4673" width="17.7109375" style="1" customWidth="1"/>
    <col min="4674" max="4680" width="18.7109375" style="1" customWidth="1"/>
    <col min="4681" max="4689" width="17.5703125" style="1" customWidth="1"/>
    <col min="4690" max="4696" width="18.5703125" style="1" customWidth="1"/>
    <col min="4697" max="4705" width="17.5703125" style="1" bestFit="1" customWidth="1"/>
    <col min="4706" max="4712" width="18.5703125" style="1" bestFit="1" customWidth="1"/>
    <col min="4713" max="4864" width="11.42578125" style="1"/>
    <col min="4865" max="4865" width="45.5703125" style="1" customWidth="1"/>
    <col min="4866" max="4866" width="8.85546875" style="1" bestFit="1" customWidth="1"/>
    <col min="4867" max="4867" width="13.7109375" style="1" bestFit="1" customWidth="1"/>
    <col min="4868" max="4868" width="16.85546875" style="1" customWidth="1"/>
    <col min="4869" max="4869" width="8.85546875" style="1" bestFit="1" customWidth="1"/>
    <col min="4870" max="4870" width="13.7109375" style="1" bestFit="1" customWidth="1"/>
    <col min="4871" max="4871" width="17.28515625" style="1" customWidth="1"/>
    <col min="4872" max="4872" width="11.42578125" style="1"/>
    <col min="4873" max="4881" width="17.7109375" style="1" customWidth="1"/>
    <col min="4882" max="4888" width="18.7109375" style="1" customWidth="1"/>
    <col min="4889" max="4897" width="17.7109375" style="1" customWidth="1"/>
    <col min="4898" max="4904" width="18.7109375" style="1" customWidth="1"/>
    <col min="4905" max="4913" width="17.7109375" style="1" customWidth="1"/>
    <col min="4914" max="4920" width="18.7109375" style="1" customWidth="1"/>
    <col min="4921" max="4929" width="17.7109375" style="1" customWidth="1"/>
    <col min="4930" max="4936" width="18.7109375" style="1" customWidth="1"/>
    <col min="4937" max="4945" width="17.5703125" style="1" customWidth="1"/>
    <col min="4946" max="4952" width="18.5703125" style="1" customWidth="1"/>
    <col min="4953" max="4961" width="17.5703125" style="1" bestFit="1" customWidth="1"/>
    <col min="4962" max="4968" width="18.5703125" style="1" bestFit="1" customWidth="1"/>
    <col min="4969" max="5120" width="11.42578125" style="1"/>
    <col min="5121" max="5121" width="45.5703125" style="1" customWidth="1"/>
    <col min="5122" max="5122" width="8.85546875" style="1" bestFit="1" customWidth="1"/>
    <col min="5123" max="5123" width="13.7109375" style="1" bestFit="1" customWidth="1"/>
    <col min="5124" max="5124" width="16.85546875" style="1" customWidth="1"/>
    <col min="5125" max="5125" width="8.85546875" style="1" bestFit="1" customWidth="1"/>
    <col min="5126" max="5126" width="13.7109375" style="1" bestFit="1" customWidth="1"/>
    <col min="5127" max="5127" width="17.28515625" style="1" customWidth="1"/>
    <col min="5128" max="5128" width="11.42578125" style="1"/>
    <col min="5129" max="5137" width="17.7109375" style="1" customWidth="1"/>
    <col min="5138" max="5144" width="18.7109375" style="1" customWidth="1"/>
    <col min="5145" max="5153" width="17.7109375" style="1" customWidth="1"/>
    <col min="5154" max="5160" width="18.7109375" style="1" customWidth="1"/>
    <col min="5161" max="5169" width="17.7109375" style="1" customWidth="1"/>
    <col min="5170" max="5176" width="18.7109375" style="1" customWidth="1"/>
    <col min="5177" max="5185" width="17.7109375" style="1" customWidth="1"/>
    <col min="5186" max="5192" width="18.7109375" style="1" customWidth="1"/>
    <col min="5193" max="5201" width="17.5703125" style="1" customWidth="1"/>
    <col min="5202" max="5208" width="18.5703125" style="1" customWidth="1"/>
    <col min="5209" max="5217" width="17.5703125" style="1" bestFit="1" customWidth="1"/>
    <col min="5218" max="5224" width="18.5703125" style="1" bestFit="1" customWidth="1"/>
    <col min="5225" max="5376" width="11.42578125" style="1"/>
    <col min="5377" max="5377" width="45.5703125" style="1" customWidth="1"/>
    <col min="5378" max="5378" width="8.85546875" style="1" bestFit="1" customWidth="1"/>
    <col min="5379" max="5379" width="13.7109375" style="1" bestFit="1" customWidth="1"/>
    <col min="5380" max="5380" width="16.85546875" style="1" customWidth="1"/>
    <col min="5381" max="5381" width="8.85546875" style="1" bestFit="1" customWidth="1"/>
    <col min="5382" max="5382" width="13.7109375" style="1" bestFit="1" customWidth="1"/>
    <col min="5383" max="5383" width="17.28515625" style="1" customWidth="1"/>
    <col min="5384" max="5384" width="11.42578125" style="1"/>
    <col min="5385" max="5393" width="17.7109375" style="1" customWidth="1"/>
    <col min="5394" max="5400" width="18.7109375" style="1" customWidth="1"/>
    <col min="5401" max="5409" width="17.7109375" style="1" customWidth="1"/>
    <col min="5410" max="5416" width="18.7109375" style="1" customWidth="1"/>
    <col min="5417" max="5425" width="17.7109375" style="1" customWidth="1"/>
    <col min="5426" max="5432" width="18.7109375" style="1" customWidth="1"/>
    <col min="5433" max="5441" width="17.7109375" style="1" customWidth="1"/>
    <col min="5442" max="5448" width="18.7109375" style="1" customWidth="1"/>
    <col min="5449" max="5457" width="17.5703125" style="1" customWidth="1"/>
    <col min="5458" max="5464" width="18.5703125" style="1" customWidth="1"/>
    <col min="5465" max="5473" width="17.5703125" style="1" bestFit="1" customWidth="1"/>
    <col min="5474" max="5480" width="18.5703125" style="1" bestFit="1" customWidth="1"/>
    <col min="5481" max="5632" width="11.42578125" style="1"/>
    <col min="5633" max="5633" width="45.5703125" style="1" customWidth="1"/>
    <col min="5634" max="5634" width="8.85546875" style="1" bestFit="1" customWidth="1"/>
    <col min="5635" max="5635" width="13.7109375" style="1" bestFit="1" customWidth="1"/>
    <col min="5636" max="5636" width="16.85546875" style="1" customWidth="1"/>
    <col min="5637" max="5637" width="8.85546875" style="1" bestFit="1" customWidth="1"/>
    <col min="5638" max="5638" width="13.7109375" style="1" bestFit="1" customWidth="1"/>
    <col min="5639" max="5639" width="17.28515625" style="1" customWidth="1"/>
    <col min="5640" max="5640" width="11.42578125" style="1"/>
    <col min="5641" max="5649" width="17.7109375" style="1" customWidth="1"/>
    <col min="5650" max="5656" width="18.7109375" style="1" customWidth="1"/>
    <col min="5657" max="5665" width="17.7109375" style="1" customWidth="1"/>
    <col min="5666" max="5672" width="18.7109375" style="1" customWidth="1"/>
    <col min="5673" max="5681" width="17.7109375" style="1" customWidth="1"/>
    <col min="5682" max="5688" width="18.7109375" style="1" customWidth="1"/>
    <col min="5689" max="5697" width="17.7109375" style="1" customWidth="1"/>
    <col min="5698" max="5704" width="18.7109375" style="1" customWidth="1"/>
    <col min="5705" max="5713" width="17.5703125" style="1" customWidth="1"/>
    <col min="5714" max="5720" width="18.5703125" style="1" customWidth="1"/>
    <col min="5721" max="5729" width="17.5703125" style="1" bestFit="1" customWidth="1"/>
    <col min="5730" max="5736" width="18.5703125" style="1" bestFit="1" customWidth="1"/>
    <col min="5737" max="5888" width="11.42578125" style="1"/>
    <col min="5889" max="5889" width="45.5703125" style="1" customWidth="1"/>
    <col min="5890" max="5890" width="8.85546875" style="1" bestFit="1" customWidth="1"/>
    <col min="5891" max="5891" width="13.7109375" style="1" bestFit="1" customWidth="1"/>
    <col min="5892" max="5892" width="16.85546875" style="1" customWidth="1"/>
    <col min="5893" max="5893" width="8.85546875" style="1" bestFit="1" customWidth="1"/>
    <col min="5894" max="5894" width="13.7109375" style="1" bestFit="1" customWidth="1"/>
    <col min="5895" max="5895" width="17.28515625" style="1" customWidth="1"/>
    <col min="5896" max="5896" width="11.42578125" style="1"/>
    <col min="5897" max="5905" width="17.7109375" style="1" customWidth="1"/>
    <col min="5906" max="5912" width="18.7109375" style="1" customWidth="1"/>
    <col min="5913" max="5921" width="17.7109375" style="1" customWidth="1"/>
    <col min="5922" max="5928" width="18.7109375" style="1" customWidth="1"/>
    <col min="5929" max="5937" width="17.7109375" style="1" customWidth="1"/>
    <col min="5938" max="5944" width="18.7109375" style="1" customWidth="1"/>
    <col min="5945" max="5953" width="17.7109375" style="1" customWidth="1"/>
    <col min="5954" max="5960" width="18.7109375" style="1" customWidth="1"/>
    <col min="5961" max="5969" width="17.5703125" style="1" customWidth="1"/>
    <col min="5970" max="5976" width="18.5703125" style="1" customWidth="1"/>
    <col min="5977" max="5985" width="17.5703125" style="1" bestFit="1" customWidth="1"/>
    <col min="5986" max="5992" width="18.5703125" style="1" bestFit="1" customWidth="1"/>
    <col min="5993" max="6144" width="11.42578125" style="1"/>
    <col min="6145" max="6145" width="45.5703125" style="1" customWidth="1"/>
    <col min="6146" max="6146" width="8.85546875" style="1" bestFit="1" customWidth="1"/>
    <col min="6147" max="6147" width="13.7109375" style="1" bestFit="1" customWidth="1"/>
    <col min="6148" max="6148" width="16.85546875" style="1" customWidth="1"/>
    <col min="6149" max="6149" width="8.85546875" style="1" bestFit="1" customWidth="1"/>
    <col min="6150" max="6150" width="13.7109375" style="1" bestFit="1" customWidth="1"/>
    <col min="6151" max="6151" width="17.28515625" style="1" customWidth="1"/>
    <col min="6152" max="6152" width="11.42578125" style="1"/>
    <col min="6153" max="6161" width="17.7109375" style="1" customWidth="1"/>
    <col min="6162" max="6168" width="18.7109375" style="1" customWidth="1"/>
    <col min="6169" max="6177" width="17.7109375" style="1" customWidth="1"/>
    <col min="6178" max="6184" width="18.7109375" style="1" customWidth="1"/>
    <col min="6185" max="6193" width="17.7109375" style="1" customWidth="1"/>
    <col min="6194" max="6200" width="18.7109375" style="1" customWidth="1"/>
    <col min="6201" max="6209" width="17.7109375" style="1" customWidth="1"/>
    <col min="6210" max="6216" width="18.7109375" style="1" customWidth="1"/>
    <col min="6217" max="6225" width="17.5703125" style="1" customWidth="1"/>
    <col min="6226" max="6232" width="18.5703125" style="1" customWidth="1"/>
    <col min="6233" max="6241" width="17.5703125" style="1" bestFit="1" customWidth="1"/>
    <col min="6242" max="6248" width="18.5703125" style="1" bestFit="1" customWidth="1"/>
    <col min="6249" max="6400" width="11.42578125" style="1"/>
    <col min="6401" max="6401" width="45.5703125" style="1" customWidth="1"/>
    <col min="6402" max="6402" width="8.85546875" style="1" bestFit="1" customWidth="1"/>
    <col min="6403" max="6403" width="13.7109375" style="1" bestFit="1" customWidth="1"/>
    <col min="6404" max="6404" width="16.85546875" style="1" customWidth="1"/>
    <col min="6405" max="6405" width="8.85546875" style="1" bestFit="1" customWidth="1"/>
    <col min="6406" max="6406" width="13.7109375" style="1" bestFit="1" customWidth="1"/>
    <col min="6407" max="6407" width="17.28515625" style="1" customWidth="1"/>
    <col min="6408" max="6408" width="11.42578125" style="1"/>
    <col min="6409" max="6417" width="17.7109375" style="1" customWidth="1"/>
    <col min="6418" max="6424" width="18.7109375" style="1" customWidth="1"/>
    <col min="6425" max="6433" width="17.7109375" style="1" customWidth="1"/>
    <col min="6434" max="6440" width="18.7109375" style="1" customWidth="1"/>
    <col min="6441" max="6449" width="17.7109375" style="1" customWidth="1"/>
    <col min="6450" max="6456" width="18.7109375" style="1" customWidth="1"/>
    <col min="6457" max="6465" width="17.7109375" style="1" customWidth="1"/>
    <col min="6466" max="6472" width="18.7109375" style="1" customWidth="1"/>
    <col min="6473" max="6481" width="17.5703125" style="1" customWidth="1"/>
    <col min="6482" max="6488" width="18.5703125" style="1" customWidth="1"/>
    <col min="6489" max="6497" width="17.5703125" style="1" bestFit="1" customWidth="1"/>
    <col min="6498" max="6504" width="18.5703125" style="1" bestFit="1" customWidth="1"/>
    <col min="6505" max="6656" width="11.42578125" style="1"/>
    <col min="6657" max="6657" width="45.5703125" style="1" customWidth="1"/>
    <col min="6658" max="6658" width="8.85546875" style="1" bestFit="1" customWidth="1"/>
    <col min="6659" max="6659" width="13.7109375" style="1" bestFit="1" customWidth="1"/>
    <col min="6660" max="6660" width="16.85546875" style="1" customWidth="1"/>
    <col min="6661" max="6661" width="8.85546875" style="1" bestFit="1" customWidth="1"/>
    <col min="6662" max="6662" width="13.7109375" style="1" bestFit="1" customWidth="1"/>
    <col min="6663" max="6663" width="17.28515625" style="1" customWidth="1"/>
    <col min="6664" max="6664" width="11.42578125" style="1"/>
    <col min="6665" max="6673" width="17.7109375" style="1" customWidth="1"/>
    <col min="6674" max="6680" width="18.7109375" style="1" customWidth="1"/>
    <col min="6681" max="6689" width="17.7109375" style="1" customWidth="1"/>
    <col min="6690" max="6696" width="18.7109375" style="1" customWidth="1"/>
    <col min="6697" max="6705" width="17.7109375" style="1" customWidth="1"/>
    <col min="6706" max="6712" width="18.7109375" style="1" customWidth="1"/>
    <col min="6713" max="6721" width="17.7109375" style="1" customWidth="1"/>
    <col min="6722" max="6728" width="18.7109375" style="1" customWidth="1"/>
    <col min="6729" max="6737" width="17.5703125" style="1" customWidth="1"/>
    <col min="6738" max="6744" width="18.5703125" style="1" customWidth="1"/>
    <col min="6745" max="6753" width="17.5703125" style="1" bestFit="1" customWidth="1"/>
    <col min="6754" max="6760" width="18.5703125" style="1" bestFit="1" customWidth="1"/>
    <col min="6761" max="6912" width="11.42578125" style="1"/>
    <col min="6913" max="6913" width="45.5703125" style="1" customWidth="1"/>
    <col min="6914" max="6914" width="8.85546875" style="1" bestFit="1" customWidth="1"/>
    <col min="6915" max="6915" width="13.7109375" style="1" bestFit="1" customWidth="1"/>
    <col min="6916" max="6916" width="16.85546875" style="1" customWidth="1"/>
    <col min="6917" max="6917" width="8.85546875" style="1" bestFit="1" customWidth="1"/>
    <col min="6918" max="6918" width="13.7109375" style="1" bestFit="1" customWidth="1"/>
    <col min="6919" max="6919" width="17.28515625" style="1" customWidth="1"/>
    <col min="6920" max="6920" width="11.42578125" style="1"/>
    <col min="6921" max="6929" width="17.7109375" style="1" customWidth="1"/>
    <col min="6930" max="6936" width="18.7109375" style="1" customWidth="1"/>
    <col min="6937" max="6945" width="17.7109375" style="1" customWidth="1"/>
    <col min="6946" max="6952" width="18.7109375" style="1" customWidth="1"/>
    <col min="6953" max="6961" width="17.7109375" style="1" customWidth="1"/>
    <col min="6962" max="6968" width="18.7109375" style="1" customWidth="1"/>
    <col min="6969" max="6977" width="17.7109375" style="1" customWidth="1"/>
    <col min="6978" max="6984" width="18.7109375" style="1" customWidth="1"/>
    <col min="6985" max="6993" width="17.5703125" style="1" customWidth="1"/>
    <col min="6994" max="7000" width="18.5703125" style="1" customWidth="1"/>
    <col min="7001" max="7009" width="17.5703125" style="1" bestFit="1" customWidth="1"/>
    <col min="7010" max="7016" width="18.5703125" style="1" bestFit="1" customWidth="1"/>
    <col min="7017" max="7168" width="11.42578125" style="1"/>
    <col min="7169" max="7169" width="45.5703125" style="1" customWidth="1"/>
    <col min="7170" max="7170" width="8.85546875" style="1" bestFit="1" customWidth="1"/>
    <col min="7171" max="7171" width="13.7109375" style="1" bestFit="1" customWidth="1"/>
    <col min="7172" max="7172" width="16.85546875" style="1" customWidth="1"/>
    <col min="7173" max="7173" width="8.85546875" style="1" bestFit="1" customWidth="1"/>
    <col min="7174" max="7174" width="13.7109375" style="1" bestFit="1" customWidth="1"/>
    <col min="7175" max="7175" width="17.28515625" style="1" customWidth="1"/>
    <col min="7176" max="7176" width="11.42578125" style="1"/>
    <col min="7177" max="7185" width="17.7109375" style="1" customWidth="1"/>
    <col min="7186" max="7192" width="18.7109375" style="1" customWidth="1"/>
    <col min="7193" max="7201" width="17.7109375" style="1" customWidth="1"/>
    <col min="7202" max="7208" width="18.7109375" style="1" customWidth="1"/>
    <col min="7209" max="7217" width="17.7109375" style="1" customWidth="1"/>
    <col min="7218" max="7224" width="18.7109375" style="1" customWidth="1"/>
    <col min="7225" max="7233" width="17.7109375" style="1" customWidth="1"/>
    <col min="7234" max="7240" width="18.7109375" style="1" customWidth="1"/>
    <col min="7241" max="7249" width="17.5703125" style="1" customWidth="1"/>
    <col min="7250" max="7256" width="18.5703125" style="1" customWidth="1"/>
    <col min="7257" max="7265" width="17.5703125" style="1" bestFit="1" customWidth="1"/>
    <col min="7266" max="7272" width="18.5703125" style="1" bestFit="1" customWidth="1"/>
    <col min="7273" max="7424" width="11.42578125" style="1"/>
    <col min="7425" max="7425" width="45.5703125" style="1" customWidth="1"/>
    <col min="7426" max="7426" width="8.85546875" style="1" bestFit="1" customWidth="1"/>
    <col min="7427" max="7427" width="13.7109375" style="1" bestFit="1" customWidth="1"/>
    <col min="7428" max="7428" width="16.85546875" style="1" customWidth="1"/>
    <col min="7429" max="7429" width="8.85546875" style="1" bestFit="1" customWidth="1"/>
    <col min="7430" max="7430" width="13.7109375" style="1" bestFit="1" customWidth="1"/>
    <col min="7431" max="7431" width="17.28515625" style="1" customWidth="1"/>
    <col min="7432" max="7432" width="11.42578125" style="1"/>
    <col min="7433" max="7441" width="17.7109375" style="1" customWidth="1"/>
    <col min="7442" max="7448" width="18.7109375" style="1" customWidth="1"/>
    <col min="7449" max="7457" width="17.7109375" style="1" customWidth="1"/>
    <col min="7458" max="7464" width="18.7109375" style="1" customWidth="1"/>
    <col min="7465" max="7473" width="17.7109375" style="1" customWidth="1"/>
    <col min="7474" max="7480" width="18.7109375" style="1" customWidth="1"/>
    <col min="7481" max="7489" width="17.7109375" style="1" customWidth="1"/>
    <col min="7490" max="7496" width="18.7109375" style="1" customWidth="1"/>
    <col min="7497" max="7505" width="17.5703125" style="1" customWidth="1"/>
    <col min="7506" max="7512" width="18.5703125" style="1" customWidth="1"/>
    <col min="7513" max="7521" width="17.5703125" style="1" bestFit="1" customWidth="1"/>
    <col min="7522" max="7528" width="18.5703125" style="1" bestFit="1" customWidth="1"/>
    <col min="7529" max="7680" width="11.42578125" style="1"/>
    <col min="7681" max="7681" width="45.5703125" style="1" customWidth="1"/>
    <col min="7682" max="7682" width="8.85546875" style="1" bestFit="1" customWidth="1"/>
    <col min="7683" max="7683" width="13.7109375" style="1" bestFit="1" customWidth="1"/>
    <col min="7684" max="7684" width="16.85546875" style="1" customWidth="1"/>
    <col min="7685" max="7685" width="8.85546875" style="1" bestFit="1" customWidth="1"/>
    <col min="7686" max="7686" width="13.7109375" style="1" bestFit="1" customWidth="1"/>
    <col min="7687" max="7687" width="17.28515625" style="1" customWidth="1"/>
    <col min="7688" max="7688" width="11.42578125" style="1"/>
    <col min="7689" max="7697" width="17.7109375" style="1" customWidth="1"/>
    <col min="7698" max="7704" width="18.7109375" style="1" customWidth="1"/>
    <col min="7705" max="7713" width="17.7109375" style="1" customWidth="1"/>
    <col min="7714" max="7720" width="18.7109375" style="1" customWidth="1"/>
    <col min="7721" max="7729" width="17.7109375" style="1" customWidth="1"/>
    <col min="7730" max="7736" width="18.7109375" style="1" customWidth="1"/>
    <col min="7737" max="7745" width="17.7109375" style="1" customWidth="1"/>
    <col min="7746" max="7752" width="18.7109375" style="1" customWidth="1"/>
    <col min="7753" max="7761" width="17.5703125" style="1" customWidth="1"/>
    <col min="7762" max="7768" width="18.5703125" style="1" customWidth="1"/>
    <col min="7769" max="7777" width="17.5703125" style="1" bestFit="1" customWidth="1"/>
    <col min="7778" max="7784" width="18.5703125" style="1" bestFit="1" customWidth="1"/>
    <col min="7785" max="7936" width="11.42578125" style="1"/>
    <col min="7937" max="7937" width="45.5703125" style="1" customWidth="1"/>
    <col min="7938" max="7938" width="8.85546875" style="1" bestFit="1" customWidth="1"/>
    <col min="7939" max="7939" width="13.7109375" style="1" bestFit="1" customWidth="1"/>
    <col min="7940" max="7940" width="16.85546875" style="1" customWidth="1"/>
    <col min="7941" max="7941" width="8.85546875" style="1" bestFit="1" customWidth="1"/>
    <col min="7942" max="7942" width="13.7109375" style="1" bestFit="1" customWidth="1"/>
    <col min="7943" max="7943" width="17.28515625" style="1" customWidth="1"/>
    <col min="7944" max="7944" width="11.42578125" style="1"/>
    <col min="7945" max="7953" width="17.7109375" style="1" customWidth="1"/>
    <col min="7954" max="7960" width="18.7109375" style="1" customWidth="1"/>
    <col min="7961" max="7969" width="17.7109375" style="1" customWidth="1"/>
    <col min="7970" max="7976" width="18.7109375" style="1" customWidth="1"/>
    <col min="7977" max="7985" width="17.7109375" style="1" customWidth="1"/>
    <col min="7986" max="7992" width="18.7109375" style="1" customWidth="1"/>
    <col min="7993" max="8001" width="17.7109375" style="1" customWidth="1"/>
    <col min="8002" max="8008" width="18.7109375" style="1" customWidth="1"/>
    <col min="8009" max="8017" width="17.5703125" style="1" customWidth="1"/>
    <col min="8018" max="8024" width="18.5703125" style="1" customWidth="1"/>
    <col min="8025" max="8033" width="17.5703125" style="1" bestFit="1" customWidth="1"/>
    <col min="8034" max="8040" width="18.5703125" style="1" bestFit="1" customWidth="1"/>
    <col min="8041" max="8192" width="11.42578125" style="1"/>
    <col min="8193" max="8193" width="45.5703125" style="1" customWidth="1"/>
    <col min="8194" max="8194" width="8.85546875" style="1" bestFit="1" customWidth="1"/>
    <col min="8195" max="8195" width="13.7109375" style="1" bestFit="1" customWidth="1"/>
    <col min="8196" max="8196" width="16.85546875" style="1" customWidth="1"/>
    <col min="8197" max="8197" width="8.85546875" style="1" bestFit="1" customWidth="1"/>
    <col min="8198" max="8198" width="13.7109375" style="1" bestFit="1" customWidth="1"/>
    <col min="8199" max="8199" width="17.28515625" style="1" customWidth="1"/>
    <col min="8200" max="8200" width="11.42578125" style="1"/>
    <col min="8201" max="8209" width="17.7109375" style="1" customWidth="1"/>
    <col min="8210" max="8216" width="18.7109375" style="1" customWidth="1"/>
    <col min="8217" max="8225" width="17.7109375" style="1" customWidth="1"/>
    <col min="8226" max="8232" width="18.7109375" style="1" customWidth="1"/>
    <col min="8233" max="8241" width="17.7109375" style="1" customWidth="1"/>
    <col min="8242" max="8248" width="18.7109375" style="1" customWidth="1"/>
    <col min="8249" max="8257" width="17.7109375" style="1" customWidth="1"/>
    <col min="8258" max="8264" width="18.7109375" style="1" customWidth="1"/>
    <col min="8265" max="8273" width="17.5703125" style="1" customWidth="1"/>
    <col min="8274" max="8280" width="18.5703125" style="1" customWidth="1"/>
    <col min="8281" max="8289" width="17.5703125" style="1" bestFit="1" customWidth="1"/>
    <col min="8290" max="8296" width="18.5703125" style="1" bestFit="1" customWidth="1"/>
    <col min="8297" max="8448" width="11.42578125" style="1"/>
    <col min="8449" max="8449" width="45.5703125" style="1" customWidth="1"/>
    <col min="8450" max="8450" width="8.85546875" style="1" bestFit="1" customWidth="1"/>
    <col min="8451" max="8451" width="13.7109375" style="1" bestFit="1" customWidth="1"/>
    <col min="8452" max="8452" width="16.85546875" style="1" customWidth="1"/>
    <col min="8453" max="8453" width="8.85546875" style="1" bestFit="1" customWidth="1"/>
    <col min="8454" max="8454" width="13.7109375" style="1" bestFit="1" customWidth="1"/>
    <col min="8455" max="8455" width="17.28515625" style="1" customWidth="1"/>
    <col min="8456" max="8456" width="11.42578125" style="1"/>
    <col min="8457" max="8465" width="17.7109375" style="1" customWidth="1"/>
    <col min="8466" max="8472" width="18.7109375" style="1" customWidth="1"/>
    <col min="8473" max="8481" width="17.7109375" style="1" customWidth="1"/>
    <col min="8482" max="8488" width="18.7109375" style="1" customWidth="1"/>
    <col min="8489" max="8497" width="17.7109375" style="1" customWidth="1"/>
    <col min="8498" max="8504" width="18.7109375" style="1" customWidth="1"/>
    <col min="8505" max="8513" width="17.7109375" style="1" customWidth="1"/>
    <col min="8514" max="8520" width="18.7109375" style="1" customWidth="1"/>
    <col min="8521" max="8529" width="17.5703125" style="1" customWidth="1"/>
    <col min="8530" max="8536" width="18.5703125" style="1" customWidth="1"/>
    <col min="8537" max="8545" width="17.5703125" style="1" bestFit="1" customWidth="1"/>
    <col min="8546" max="8552" width="18.5703125" style="1" bestFit="1" customWidth="1"/>
    <col min="8553" max="8704" width="11.42578125" style="1"/>
    <col min="8705" max="8705" width="45.5703125" style="1" customWidth="1"/>
    <col min="8706" max="8706" width="8.85546875" style="1" bestFit="1" customWidth="1"/>
    <col min="8707" max="8707" width="13.7109375" style="1" bestFit="1" customWidth="1"/>
    <col min="8708" max="8708" width="16.85546875" style="1" customWidth="1"/>
    <col min="8709" max="8709" width="8.85546875" style="1" bestFit="1" customWidth="1"/>
    <col min="8710" max="8710" width="13.7109375" style="1" bestFit="1" customWidth="1"/>
    <col min="8711" max="8711" width="17.28515625" style="1" customWidth="1"/>
    <col min="8712" max="8712" width="11.42578125" style="1"/>
    <col min="8713" max="8721" width="17.7109375" style="1" customWidth="1"/>
    <col min="8722" max="8728" width="18.7109375" style="1" customWidth="1"/>
    <col min="8729" max="8737" width="17.7109375" style="1" customWidth="1"/>
    <col min="8738" max="8744" width="18.7109375" style="1" customWidth="1"/>
    <col min="8745" max="8753" width="17.7109375" style="1" customWidth="1"/>
    <col min="8754" max="8760" width="18.7109375" style="1" customWidth="1"/>
    <col min="8761" max="8769" width="17.7109375" style="1" customWidth="1"/>
    <col min="8770" max="8776" width="18.7109375" style="1" customWidth="1"/>
    <col min="8777" max="8785" width="17.5703125" style="1" customWidth="1"/>
    <col min="8786" max="8792" width="18.5703125" style="1" customWidth="1"/>
    <col min="8793" max="8801" width="17.5703125" style="1" bestFit="1" customWidth="1"/>
    <col min="8802" max="8808" width="18.5703125" style="1" bestFit="1" customWidth="1"/>
    <col min="8809" max="8960" width="11.42578125" style="1"/>
    <col min="8961" max="8961" width="45.5703125" style="1" customWidth="1"/>
    <col min="8962" max="8962" width="8.85546875" style="1" bestFit="1" customWidth="1"/>
    <col min="8963" max="8963" width="13.7109375" style="1" bestFit="1" customWidth="1"/>
    <col min="8964" max="8964" width="16.85546875" style="1" customWidth="1"/>
    <col min="8965" max="8965" width="8.85546875" style="1" bestFit="1" customWidth="1"/>
    <col min="8966" max="8966" width="13.7109375" style="1" bestFit="1" customWidth="1"/>
    <col min="8967" max="8967" width="17.28515625" style="1" customWidth="1"/>
    <col min="8968" max="8968" width="11.42578125" style="1"/>
    <col min="8969" max="8977" width="17.7109375" style="1" customWidth="1"/>
    <col min="8978" max="8984" width="18.7109375" style="1" customWidth="1"/>
    <col min="8985" max="8993" width="17.7109375" style="1" customWidth="1"/>
    <col min="8994" max="9000" width="18.7109375" style="1" customWidth="1"/>
    <col min="9001" max="9009" width="17.7109375" style="1" customWidth="1"/>
    <col min="9010" max="9016" width="18.7109375" style="1" customWidth="1"/>
    <col min="9017" max="9025" width="17.7109375" style="1" customWidth="1"/>
    <col min="9026" max="9032" width="18.7109375" style="1" customWidth="1"/>
    <col min="9033" max="9041" width="17.5703125" style="1" customWidth="1"/>
    <col min="9042" max="9048" width="18.5703125" style="1" customWidth="1"/>
    <col min="9049" max="9057" width="17.5703125" style="1" bestFit="1" customWidth="1"/>
    <col min="9058" max="9064" width="18.5703125" style="1" bestFit="1" customWidth="1"/>
    <col min="9065" max="9216" width="11.42578125" style="1"/>
    <col min="9217" max="9217" width="45.5703125" style="1" customWidth="1"/>
    <col min="9218" max="9218" width="8.85546875" style="1" bestFit="1" customWidth="1"/>
    <col min="9219" max="9219" width="13.7109375" style="1" bestFit="1" customWidth="1"/>
    <col min="9220" max="9220" width="16.85546875" style="1" customWidth="1"/>
    <col min="9221" max="9221" width="8.85546875" style="1" bestFit="1" customWidth="1"/>
    <col min="9222" max="9222" width="13.7109375" style="1" bestFit="1" customWidth="1"/>
    <col min="9223" max="9223" width="17.28515625" style="1" customWidth="1"/>
    <col min="9224" max="9224" width="11.42578125" style="1"/>
    <col min="9225" max="9233" width="17.7109375" style="1" customWidth="1"/>
    <col min="9234" max="9240" width="18.7109375" style="1" customWidth="1"/>
    <col min="9241" max="9249" width="17.7109375" style="1" customWidth="1"/>
    <col min="9250" max="9256" width="18.7109375" style="1" customWidth="1"/>
    <col min="9257" max="9265" width="17.7109375" style="1" customWidth="1"/>
    <col min="9266" max="9272" width="18.7109375" style="1" customWidth="1"/>
    <col min="9273" max="9281" width="17.7109375" style="1" customWidth="1"/>
    <col min="9282" max="9288" width="18.7109375" style="1" customWidth="1"/>
    <col min="9289" max="9297" width="17.5703125" style="1" customWidth="1"/>
    <col min="9298" max="9304" width="18.5703125" style="1" customWidth="1"/>
    <col min="9305" max="9313" width="17.5703125" style="1" bestFit="1" customWidth="1"/>
    <col min="9314" max="9320" width="18.5703125" style="1" bestFit="1" customWidth="1"/>
    <col min="9321" max="9472" width="11.42578125" style="1"/>
    <col min="9473" max="9473" width="45.5703125" style="1" customWidth="1"/>
    <col min="9474" max="9474" width="8.85546875" style="1" bestFit="1" customWidth="1"/>
    <col min="9475" max="9475" width="13.7109375" style="1" bestFit="1" customWidth="1"/>
    <col min="9476" max="9476" width="16.85546875" style="1" customWidth="1"/>
    <col min="9477" max="9477" width="8.85546875" style="1" bestFit="1" customWidth="1"/>
    <col min="9478" max="9478" width="13.7109375" style="1" bestFit="1" customWidth="1"/>
    <col min="9479" max="9479" width="17.28515625" style="1" customWidth="1"/>
    <col min="9480" max="9480" width="11.42578125" style="1"/>
    <col min="9481" max="9489" width="17.7109375" style="1" customWidth="1"/>
    <col min="9490" max="9496" width="18.7109375" style="1" customWidth="1"/>
    <col min="9497" max="9505" width="17.7109375" style="1" customWidth="1"/>
    <col min="9506" max="9512" width="18.7109375" style="1" customWidth="1"/>
    <col min="9513" max="9521" width="17.7109375" style="1" customWidth="1"/>
    <col min="9522" max="9528" width="18.7109375" style="1" customWidth="1"/>
    <col min="9529" max="9537" width="17.7109375" style="1" customWidth="1"/>
    <col min="9538" max="9544" width="18.7109375" style="1" customWidth="1"/>
    <col min="9545" max="9553" width="17.5703125" style="1" customWidth="1"/>
    <col min="9554" max="9560" width="18.5703125" style="1" customWidth="1"/>
    <col min="9561" max="9569" width="17.5703125" style="1" bestFit="1" customWidth="1"/>
    <col min="9570" max="9576" width="18.5703125" style="1" bestFit="1" customWidth="1"/>
    <col min="9577" max="9728" width="11.42578125" style="1"/>
    <col min="9729" max="9729" width="45.5703125" style="1" customWidth="1"/>
    <col min="9730" max="9730" width="8.85546875" style="1" bestFit="1" customWidth="1"/>
    <col min="9731" max="9731" width="13.7109375" style="1" bestFit="1" customWidth="1"/>
    <col min="9732" max="9732" width="16.85546875" style="1" customWidth="1"/>
    <col min="9733" max="9733" width="8.85546875" style="1" bestFit="1" customWidth="1"/>
    <col min="9734" max="9734" width="13.7109375" style="1" bestFit="1" customWidth="1"/>
    <col min="9735" max="9735" width="17.28515625" style="1" customWidth="1"/>
    <col min="9736" max="9736" width="11.42578125" style="1"/>
    <col min="9737" max="9745" width="17.7109375" style="1" customWidth="1"/>
    <col min="9746" max="9752" width="18.7109375" style="1" customWidth="1"/>
    <col min="9753" max="9761" width="17.7109375" style="1" customWidth="1"/>
    <col min="9762" max="9768" width="18.7109375" style="1" customWidth="1"/>
    <col min="9769" max="9777" width="17.7109375" style="1" customWidth="1"/>
    <col min="9778" max="9784" width="18.7109375" style="1" customWidth="1"/>
    <col min="9785" max="9793" width="17.7109375" style="1" customWidth="1"/>
    <col min="9794" max="9800" width="18.7109375" style="1" customWidth="1"/>
    <col min="9801" max="9809" width="17.5703125" style="1" customWidth="1"/>
    <col min="9810" max="9816" width="18.5703125" style="1" customWidth="1"/>
    <col min="9817" max="9825" width="17.5703125" style="1" bestFit="1" customWidth="1"/>
    <col min="9826" max="9832" width="18.5703125" style="1" bestFit="1" customWidth="1"/>
    <col min="9833" max="9984" width="11.42578125" style="1"/>
    <col min="9985" max="9985" width="45.5703125" style="1" customWidth="1"/>
    <col min="9986" max="9986" width="8.85546875" style="1" bestFit="1" customWidth="1"/>
    <col min="9987" max="9987" width="13.7109375" style="1" bestFit="1" customWidth="1"/>
    <col min="9988" max="9988" width="16.85546875" style="1" customWidth="1"/>
    <col min="9989" max="9989" width="8.85546875" style="1" bestFit="1" customWidth="1"/>
    <col min="9990" max="9990" width="13.7109375" style="1" bestFit="1" customWidth="1"/>
    <col min="9991" max="9991" width="17.28515625" style="1" customWidth="1"/>
    <col min="9992" max="9992" width="11.42578125" style="1"/>
    <col min="9993" max="10001" width="17.7109375" style="1" customWidth="1"/>
    <col min="10002" max="10008" width="18.7109375" style="1" customWidth="1"/>
    <col min="10009" max="10017" width="17.7109375" style="1" customWidth="1"/>
    <col min="10018" max="10024" width="18.7109375" style="1" customWidth="1"/>
    <col min="10025" max="10033" width="17.7109375" style="1" customWidth="1"/>
    <col min="10034" max="10040" width="18.7109375" style="1" customWidth="1"/>
    <col min="10041" max="10049" width="17.7109375" style="1" customWidth="1"/>
    <col min="10050" max="10056" width="18.7109375" style="1" customWidth="1"/>
    <col min="10057" max="10065" width="17.5703125" style="1" customWidth="1"/>
    <col min="10066" max="10072" width="18.5703125" style="1" customWidth="1"/>
    <col min="10073" max="10081" width="17.5703125" style="1" bestFit="1" customWidth="1"/>
    <col min="10082" max="10088" width="18.5703125" style="1" bestFit="1" customWidth="1"/>
    <col min="10089" max="10240" width="11.42578125" style="1"/>
    <col min="10241" max="10241" width="45.5703125" style="1" customWidth="1"/>
    <col min="10242" max="10242" width="8.85546875" style="1" bestFit="1" customWidth="1"/>
    <col min="10243" max="10243" width="13.7109375" style="1" bestFit="1" customWidth="1"/>
    <col min="10244" max="10244" width="16.85546875" style="1" customWidth="1"/>
    <col min="10245" max="10245" width="8.85546875" style="1" bestFit="1" customWidth="1"/>
    <col min="10246" max="10246" width="13.7109375" style="1" bestFit="1" customWidth="1"/>
    <col min="10247" max="10247" width="17.28515625" style="1" customWidth="1"/>
    <col min="10248" max="10248" width="11.42578125" style="1"/>
    <col min="10249" max="10257" width="17.7109375" style="1" customWidth="1"/>
    <col min="10258" max="10264" width="18.7109375" style="1" customWidth="1"/>
    <col min="10265" max="10273" width="17.7109375" style="1" customWidth="1"/>
    <col min="10274" max="10280" width="18.7109375" style="1" customWidth="1"/>
    <col min="10281" max="10289" width="17.7109375" style="1" customWidth="1"/>
    <col min="10290" max="10296" width="18.7109375" style="1" customWidth="1"/>
    <col min="10297" max="10305" width="17.7109375" style="1" customWidth="1"/>
    <col min="10306" max="10312" width="18.7109375" style="1" customWidth="1"/>
    <col min="10313" max="10321" width="17.5703125" style="1" customWidth="1"/>
    <col min="10322" max="10328" width="18.5703125" style="1" customWidth="1"/>
    <col min="10329" max="10337" width="17.5703125" style="1" bestFit="1" customWidth="1"/>
    <col min="10338" max="10344" width="18.5703125" style="1" bestFit="1" customWidth="1"/>
    <col min="10345" max="10496" width="11.42578125" style="1"/>
    <col min="10497" max="10497" width="45.5703125" style="1" customWidth="1"/>
    <col min="10498" max="10498" width="8.85546875" style="1" bestFit="1" customWidth="1"/>
    <col min="10499" max="10499" width="13.7109375" style="1" bestFit="1" customWidth="1"/>
    <col min="10500" max="10500" width="16.85546875" style="1" customWidth="1"/>
    <col min="10501" max="10501" width="8.85546875" style="1" bestFit="1" customWidth="1"/>
    <col min="10502" max="10502" width="13.7109375" style="1" bestFit="1" customWidth="1"/>
    <col min="10503" max="10503" width="17.28515625" style="1" customWidth="1"/>
    <col min="10504" max="10504" width="11.42578125" style="1"/>
    <col min="10505" max="10513" width="17.7109375" style="1" customWidth="1"/>
    <col min="10514" max="10520" width="18.7109375" style="1" customWidth="1"/>
    <col min="10521" max="10529" width="17.7109375" style="1" customWidth="1"/>
    <col min="10530" max="10536" width="18.7109375" style="1" customWidth="1"/>
    <col min="10537" max="10545" width="17.7109375" style="1" customWidth="1"/>
    <col min="10546" max="10552" width="18.7109375" style="1" customWidth="1"/>
    <col min="10553" max="10561" width="17.7109375" style="1" customWidth="1"/>
    <col min="10562" max="10568" width="18.7109375" style="1" customWidth="1"/>
    <col min="10569" max="10577" width="17.5703125" style="1" customWidth="1"/>
    <col min="10578" max="10584" width="18.5703125" style="1" customWidth="1"/>
    <col min="10585" max="10593" width="17.5703125" style="1" bestFit="1" customWidth="1"/>
    <col min="10594" max="10600" width="18.5703125" style="1" bestFit="1" customWidth="1"/>
    <col min="10601" max="10752" width="11.42578125" style="1"/>
    <col min="10753" max="10753" width="45.5703125" style="1" customWidth="1"/>
    <col min="10754" max="10754" width="8.85546875" style="1" bestFit="1" customWidth="1"/>
    <col min="10755" max="10755" width="13.7109375" style="1" bestFit="1" customWidth="1"/>
    <col min="10756" max="10756" width="16.85546875" style="1" customWidth="1"/>
    <col min="10757" max="10757" width="8.85546875" style="1" bestFit="1" customWidth="1"/>
    <col min="10758" max="10758" width="13.7109375" style="1" bestFit="1" customWidth="1"/>
    <col min="10759" max="10759" width="17.28515625" style="1" customWidth="1"/>
    <col min="10760" max="10760" width="11.42578125" style="1"/>
    <col min="10761" max="10769" width="17.7109375" style="1" customWidth="1"/>
    <col min="10770" max="10776" width="18.7109375" style="1" customWidth="1"/>
    <col min="10777" max="10785" width="17.7109375" style="1" customWidth="1"/>
    <col min="10786" max="10792" width="18.7109375" style="1" customWidth="1"/>
    <col min="10793" max="10801" width="17.7109375" style="1" customWidth="1"/>
    <col min="10802" max="10808" width="18.7109375" style="1" customWidth="1"/>
    <col min="10809" max="10817" width="17.7109375" style="1" customWidth="1"/>
    <col min="10818" max="10824" width="18.7109375" style="1" customWidth="1"/>
    <col min="10825" max="10833" width="17.5703125" style="1" customWidth="1"/>
    <col min="10834" max="10840" width="18.5703125" style="1" customWidth="1"/>
    <col min="10841" max="10849" width="17.5703125" style="1" bestFit="1" customWidth="1"/>
    <col min="10850" max="10856" width="18.5703125" style="1" bestFit="1" customWidth="1"/>
    <col min="10857" max="11008" width="11.42578125" style="1"/>
    <col min="11009" max="11009" width="45.5703125" style="1" customWidth="1"/>
    <col min="11010" max="11010" width="8.85546875" style="1" bestFit="1" customWidth="1"/>
    <col min="11011" max="11011" width="13.7109375" style="1" bestFit="1" customWidth="1"/>
    <col min="11012" max="11012" width="16.85546875" style="1" customWidth="1"/>
    <col min="11013" max="11013" width="8.85546875" style="1" bestFit="1" customWidth="1"/>
    <col min="11014" max="11014" width="13.7109375" style="1" bestFit="1" customWidth="1"/>
    <col min="11015" max="11015" width="17.28515625" style="1" customWidth="1"/>
    <col min="11016" max="11016" width="11.42578125" style="1"/>
    <col min="11017" max="11025" width="17.7109375" style="1" customWidth="1"/>
    <col min="11026" max="11032" width="18.7109375" style="1" customWidth="1"/>
    <col min="11033" max="11041" width="17.7109375" style="1" customWidth="1"/>
    <col min="11042" max="11048" width="18.7109375" style="1" customWidth="1"/>
    <col min="11049" max="11057" width="17.7109375" style="1" customWidth="1"/>
    <col min="11058" max="11064" width="18.7109375" style="1" customWidth="1"/>
    <col min="11065" max="11073" width="17.7109375" style="1" customWidth="1"/>
    <col min="11074" max="11080" width="18.7109375" style="1" customWidth="1"/>
    <col min="11081" max="11089" width="17.5703125" style="1" customWidth="1"/>
    <col min="11090" max="11096" width="18.5703125" style="1" customWidth="1"/>
    <col min="11097" max="11105" width="17.5703125" style="1" bestFit="1" customWidth="1"/>
    <col min="11106" max="11112" width="18.5703125" style="1" bestFit="1" customWidth="1"/>
    <col min="11113" max="11264" width="11.42578125" style="1"/>
    <col min="11265" max="11265" width="45.5703125" style="1" customWidth="1"/>
    <col min="11266" max="11266" width="8.85546875" style="1" bestFit="1" customWidth="1"/>
    <col min="11267" max="11267" width="13.7109375" style="1" bestFit="1" customWidth="1"/>
    <col min="11268" max="11268" width="16.85546875" style="1" customWidth="1"/>
    <col min="11269" max="11269" width="8.85546875" style="1" bestFit="1" customWidth="1"/>
    <col min="11270" max="11270" width="13.7109375" style="1" bestFit="1" customWidth="1"/>
    <col min="11271" max="11271" width="17.28515625" style="1" customWidth="1"/>
    <col min="11272" max="11272" width="11.42578125" style="1"/>
    <col min="11273" max="11281" width="17.7109375" style="1" customWidth="1"/>
    <col min="11282" max="11288" width="18.7109375" style="1" customWidth="1"/>
    <col min="11289" max="11297" width="17.7109375" style="1" customWidth="1"/>
    <col min="11298" max="11304" width="18.7109375" style="1" customWidth="1"/>
    <col min="11305" max="11313" width="17.7109375" style="1" customWidth="1"/>
    <col min="11314" max="11320" width="18.7109375" style="1" customWidth="1"/>
    <col min="11321" max="11329" width="17.7109375" style="1" customWidth="1"/>
    <col min="11330" max="11336" width="18.7109375" style="1" customWidth="1"/>
    <col min="11337" max="11345" width="17.5703125" style="1" customWidth="1"/>
    <col min="11346" max="11352" width="18.5703125" style="1" customWidth="1"/>
    <col min="11353" max="11361" width="17.5703125" style="1" bestFit="1" customWidth="1"/>
    <col min="11362" max="11368" width="18.5703125" style="1" bestFit="1" customWidth="1"/>
    <col min="11369" max="11520" width="11.42578125" style="1"/>
    <col min="11521" max="11521" width="45.5703125" style="1" customWidth="1"/>
    <col min="11522" max="11522" width="8.85546875" style="1" bestFit="1" customWidth="1"/>
    <col min="11523" max="11523" width="13.7109375" style="1" bestFit="1" customWidth="1"/>
    <col min="11524" max="11524" width="16.85546875" style="1" customWidth="1"/>
    <col min="11525" max="11525" width="8.85546875" style="1" bestFit="1" customWidth="1"/>
    <col min="11526" max="11526" width="13.7109375" style="1" bestFit="1" customWidth="1"/>
    <col min="11527" max="11527" width="17.28515625" style="1" customWidth="1"/>
    <col min="11528" max="11528" width="11.42578125" style="1"/>
    <col min="11529" max="11537" width="17.7109375" style="1" customWidth="1"/>
    <col min="11538" max="11544" width="18.7109375" style="1" customWidth="1"/>
    <col min="11545" max="11553" width="17.7109375" style="1" customWidth="1"/>
    <col min="11554" max="11560" width="18.7109375" style="1" customWidth="1"/>
    <col min="11561" max="11569" width="17.7109375" style="1" customWidth="1"/>
    <col min="11570" max="11576" width="18.7109375" style="1" customWidth="1"/>
    <col min="11577" max="11585" width="17.7109375" style="1" customWidth="1"/>
    <col min="11586" max="11592" width="18.7109375" style="1" customWidth="1"/>
    <col min="11593" max="11601" width="17.5703125" style="1" customWidth="1"/>
    <col min="11602" max="11608" width="18.5703125" style="1" customWidth="1"/>
    <col min="11609" max="11617" width="17.5703125" style="1" bestFit="1" customWidth="1"/>
    <col min="11618" max="11624" width="18.5703125" style="1" bestFit="1" customWidth="1"/>
    <col min="11625" max="11776" width="11.42578125" style="1"/>
    <col min="11777" max="11777" width="45.5703125" style="1" customWidth="1"/>
    <col min="11778" max="11778" width="8.85546875" style="1" bestFit="1" customWidth="1"/>
    <col min="11779" max="11779" width="13.7109375" style="1" bestFit="1" customWidth="1"/>
    <col min="11780" max="11780" width="16.85546875" style="1" customWidth="1"/>
    <col min="11781" max="11781" width="8.85546875" style="1" bestFit="1" customWidth="1"/>
    <col min="11782" max="11782" width="13.7109375" style="1" bestFit="1" customWidth="1"/>
    <col min="11783" max="11783" width="17.28515625" style="1" customWidth="1"/>
    <col min="11784" max="11784" width="11.42578125" style="1"/>
    <col min="11785" max="11793" width="17.7109375" style="1" customWidth="1"/>
    <col min="11794" max="11800" width="18.7109375" style="1" customWidth="1"/>
    <col min="11801" max="11809" width="17.7109375" style="1" customWidth="1"/>
    <col min="11810" max="11816" width="18.7109375" style="1" customWidth="1"/>
    <col min="11817" max="11825" width="17.7109375" style="1" customWidth="1"/>
    <col min="11826" max="11832" width="18.7109375" style="1" customWidth="1"/>
    <col min="11833" max="11841" width="17.7109375" style="1" customWidth="1"/>
    <col min="11842" max="11848" width="18.7109375" style="1" customWidth="1"/>
    <col min="11849" max="11857" width="17.5703125" style="1" customWidth="1"/>
    <col min="11858" max="11864" width="18.5703125" style="1" customWidth="1"/>
    <col min="11865" max="11873" width="17.5703125" style="1" bestFit="1" customWidth="1"/>
    <col min="11874" max="11880" width="18.5703125" style="1" bestFit="1" customWidth="1"/>
    <col min="11881" max="12032" width="11.42578125" style="1"/>
    <col min="12033" max="12033" width="45.5703125" style="1" customWidth="1"/>
    <col min="12034" max="12034" width="8.85546875" style="1" bestFit="1" customWidth="1"/>
    <col min="12035" max="12035" width="13.7109375" style="1" bestFit="1" customWidth="1"/>
    <col min="12036" max="12036" width="16.85546875" style="1" customWidth="1"/>
    <col min="12037" max="12037" width="8.85546875" style="1" bestFit="1" customWidth="1"/>
    <col min="12038" max="12038" width="13.7109375" style="1" bestFit="1" customWidth="1"/>
    <col min="12039" max="12039" width="17.28515625" style="1" customWidth="1"/>
    <col min="12040" max="12040" width="11.42578125" style="1"/>
    <col min="12041" max="12049" width="17.7109375" style="1" customWidth="1"/>
    <col min="12050" max="12056" width="18.7109375" style="1" customWidth="1"/>
    <col min="12057" max="12065" width="17.7109375" style="1" customWidth="1"/>
    <col min="12066" max="12072" width="18.7109375" style="1" customWidth="1"/>
    <col min="12073" max="12081" width="17.7109375" style="1" customWidth="1"/>
    <col min="12082" max="12088" width="18.7109375" style="1" customWidth="1"/>
    <col min="12089" max="12097" width="17.7109375" style="1" customWidth="1"/>
    <col min="12098" max="12104" width="18.7109375" style="1" customWidth="1"/>
    <col min="12105" max="12113" width="17.5703125" style="1" customWidth="1"/>
    <col min="12114" max="12120" width="18.5703125" style="1" customWidth="1"/>
    <col min="12121" max="12129" width="17.5703125" style="1" bestFit="1" customWidth="1"/>
    <col min="12130" max="12136" width="18.5703125" style="1" bestFit="1" customWidth="1"/>
    <col min="12137" max="12288" width="11.42578125" style="1"/>
    <col min="12289" max="12289" width="45.5703125" style="1" customWidth="1"/>
    <col min="12290" max="12290" width="8.85546875" style="1" bestFit="1" customWidth="1"/>
    <col min="12291" max="12291" width="13.7109375" style="1" bestFit="1" customWidth="1"/>
    <col min="12292" max="12292" width="16.85546875" style="1" customWidth="1"/>
    <col min="12293" max="12293" width="8.85546875" style="1" bestFit="1" customWidth="1"/>
    <col min="12294" max="12294" width="13.7109375" style="1" bestFit="1" customWidth="1"/>
    <col min="12295" max="12295" width="17.28515625" style="1" customWidth="1"/>
    <col min="12296" max="12296" width="11.42578125" style="1"/>
    <col min="12297" max="12305" width="17.7109375" style="1" customWidth="1"/>
    <col min="12306" max="12312" width="18.7109375" style="1" customWidth="1"/>
    <col min="12313" max="12321" width="17.7109375" style="1" customWidth="1"/>
    <col min="12322" max="12328" width="18.7109375" style="1" customWidth="1"/>
    <col min="12329" max="12337" width="17.7109375" style="1" customWidth="1"/>
    <col min="12338" max="12344" width="18.7109375" style="1" customWidth="1"/>
    <col min="12345" max="12353" width="17.7109375" style="1" customWidth="1"/>
    <col min="12354" max="12360" width="18.7109375" style="1" customWidth="1"/>
    <col min="12361" max="12369" width="17.5703125" style="1" customWidth="1"/>
    <col min="12370" max="12376" width="18.5703125" style="1" customWidth="1"/>
    <col min="12377" max="12385" width="17.5703125" style="1" bestFit="1" customWidth="1"/>
    <col min="12386" max="12392" width="18.5703125" style="1" bestFit="1" customWidth="1"/>
    <col min="12393" max="12544" width="11.42578125" style="1"/>
    <col min="12545" max="12545" width="45.5703125" style="1" customWidth="1"/>
    <col min="12546" max="12546" width="8.85546875" style="1" bestFit="1" customWidth="1"/>
    <col min="12547" max="12547" width="13.7109375" style="1" bestFit="1" customWidth="1"/>
    <col min="12548" max="12548" width="16.85546875" style="1" customWidth="1"/>
    <col min="12549" max="12549" width="8.85546875" style="1" bestFit="1" customWidth="1"/>
    <col min="12550" max="12550" width="13.7109375" style="1" bestFit="1" customWidth="1"/>
    <col min="12551" max="12551" width="17.28515625" style="1" customWidth="1"/>
    <col min="12552" max="12552" width="11.42578125" style="1"/>
    <col min="12553" max="12561" width="17.7109375" style="1" customWidth="1"/>
    <col min="12562" max="12568" width="18.7109375" style="1" customWidth="1"/>
    <col min="12569" max="12577" width="17.7109375" style="1" customWidth="1"/>
    <col min="12578" max="12584" width="18.7109375" style="1" customWidth="1"/>
    <col min="12585" max="12593" width="17.7109375" style="1" customWidth="1"/>
    <col min="12594" max="12600" width="18.7109375" style="1" customWidth="1"/>
    <col min="12601" max="12609" width="17.7109375" style="1" customWidth="1"/>
    <col min="12610" max="12616" width="18.7109375" style="1" customWidth="1"/>
    <col min="12617" max="12625" width="17.5703125" style="1" customWidth="1"/>
    <col min="12626" max="12632" width="18.5703125" style="1" customWidth="1"/>
    <col min="12633" max="12641" width="17.5703125" style="1" bestFit="1" customWidth="1"/>
    <col min="12642" max="12648" width="18.5703125" style="1" bestFit="1" customWidth="1"/>
    <col min="12649" max="12800" width="11.42578125" style="1"/>
    <col min="12801" max="12801" width="45.5703125" style="1" customWidth="1"/>
    <col min="12802" max="12802" width="8.85546875" style="1" bestFit="1" customWidth="1"/>
    <col min="12803" max="12803" width="13.7109375" style="1" bestFit="1" customWidth="1"/>
    <col min="12804" max="12804" width="16.85546875" style="1" customWidth="1"/>
    <col min="12805" max="12805" width="8.85546875" style="1" bestFit="1" customWidth="1"/>
    <col min="12806" max="12806" width="13.7109375" style="1" bestFit="1" customWidth="1"/>
    <col min="12807" max="12807" width="17.28515625" style="1" customWidth="1"/>
    <col min="12808" max="12808" width="11.42578125" style="1"/>
    <col min="12809" max="12817" width="17.7109375" style="1" customWidth="1"/>
    <col min="12818" max="12824" width="18.7109375" style="1" customWidth="1"/>
    <col min="12825" max="12833" width="17.7109375" style="1" customWidth="1"/>
    <col min="12834" max="12840" width="18.7109375" style="1" customWidth="1"/>
    <col min="12841" max="12849" width="17.7109375" style="1" customWidth="1"/>
    <col min="12850" max="12856" width="18.7109375" style="1" customWidth="1"/>
    <col min="12857" max="12865" width="17.7109375" style="1" customWidth="1"/>
    <col min="12866" max="12872" width="18.7109375" style="1" customWidth="1"/>
    <col min="12873" max="12881" width="17.5703125" style="1" customWidth="1"/>
    <col min="12882" max="12888" width="18.5703125" style="1" customWidth="1"/>
    <col min="12889" max="12897" width="17.5703125" style="1" bestFit="1" customWidth="1"/>
    <col min="12898" max="12904" width="18.5703125" style="1" bestFit="1" customWidth="1"/>
    <col min="12905" max="13056" width="11.42578125" style="1"/>
    <col min="13057" max="13057" width="45.5703125" style="1" customWidth="1"/>
    <col min="13058" max="13058" width="8.85546875" style="1" bestFit="1" customWidth="1"/>
    <col min="13059" max="13059" width="13.7109375" style="1" bestFit="1" customWidth="1"/>
    <col min="13060" max="13060" width="16.85546875" style="1" customWidth="1"/>
    <col min="13061" max="13061" width="8.85546875" style="1" bestFit="1" customWidth="1"/>
    <col min="13062" max="13062" width="13.7109375" style="1" bestFit="1" customWidth="1"/>
    <col min="13063" max="13063" width="17.28515625" style="1" customWidth="1"/>
    <col min="13064" max="13064" width="11.42578125" style="1"/>
    <col min="13065" max="13073" width="17.7109375" style="1" customWidth="1"/>
    <col min="13074" max="13080" width="18.7109375" style="1" customWidth="1"/>
    <col min="13081" max="13089" width="17.7109375" style="1" customWidth="1"/>
    <col min="13090" max="13096" width="18.7109375" style="1" customWidth="1"/>
    <col min="13097" max="13105" width="17.7109375" style="1" customWidth="1"/>
    <col min="13106" max="13112" width="18.7109375" style="1" customWidth="1"/>
    <col min="13113" max="13121" width="17.7109375" style="1" customWidth="1"/>
    <col min="13122" max="13128" width="18.7109375" style="1" customWidth="1"/>
    <col min="13129" max="13137" width="17.5703125" style="1" customWidth="1"/>
    <col min="13138" max="13144" width="18.5703125" style="1" customWidth="1"/>
    <col min="13145" max="13153" width="17.5703125" style="1" bestFit="1" customWidth="1"/>
    <col min="13154" max="13160" width="18.5703125" style="1" bestFit="1" customWidth="1"/>
    <col min="13161" max="13312" width="11.42578125" style="1"/>
    <col min="13313" max="13313" width="45.5703125" style="1" customWidth="1"/>
    <col min="13314" max="13314" width="8.85546875" style="1" bestFit="1" customWidth="1"/>
    <col min="13315" max="13315" width="13.7109375" style="1" bestFit="1" customWidth="1"/>
    <col min="13316" max="13316" width="16.85546875" style="1" customWidth="1"/>
    <col min="13317" max="13317" width="8.85546875" style="1" bestFit="1" customWidth="1"/>
    <col min="13318" max="13318" width="13.7109375" style="1" bestFit="1" customWidth="1"/>
    <col min="13319" max="13319" width="17.28515625" style="1" customWidth="1"/>
    <col min="13320" max="13320" width="11.42578125" style="1"/>
    <col min="13321" max="13329" width="17.7109375" style="1" customWidth="1"/>
    <col min="13330" max="13336" width="18.7109375" style="1" customWidth="1"/>
    <col min="13337" max="13345" width="17.7109375" style="1" customWidth="1"/>
    <col min="13346" max="13352" width="18.7109375" style="1" customWidth="1"/>
    <col min="13353" max="13361" width="17.7109375" style="1" customWidth="1"/>
    <col min="13362" max="13368" width="18.7109375" style="1" customWidth="1"/>
    <col min="13369" max="13377" width="17.7109375" style="1" customWidth="1"/>
    <col min="13378" max="13384" width="18.7109375" style="1" customWidth="1"/>
    <col min="13385" max="13393" width="17.5703125" style="1" customWidth="1"/>
    <col min="13394" max="13400" width="18.5703125" style="1" customWidth="1"/>
    <col min="13401" max="13409" width="17.5703125" style="1" bestFit="1" customWidth="1"/>
    <col min="13410" max="13416" width="18.5703125" style="1" bestFit="1" customWidth="1"/>
    <col min="13417" max="13568" width="11.42578125" style="1"/>
    <col min="13569" max="13569" width="45.5703125" style="1" customWidth="1"/>
    <col min="13570" max="13570" width="8.85546875" style="1" bestFit="1" customWidth="1"/>
    <col min="13571" max="13571" width="13.7109375" style="1" bestFit="1" customWidth="1"/>
    <col min="13572" max="13572" width="16.85546875" style="1" customWidth="1"/>
    <col min="13573" max="13573" width="8.85546875" style="1" bestFit="1" customWidth="1"/>
    <col min="13574" max="13574" width="13.7109375" style="1" bestFit="1" customWidth="1"/>
    <col min="13575" max="13575" width="17.28515625" style="1" customWidth="1"/>
    <col min="13576" max="13576" width="11.42578125" style="1"/>
    <col min="13577" max="13585" width="17.7109375" style="1" customWidth="1"/>
    <col min="13586" max="13592" width="18.7109375" style="1" customWidth="1"/>
    <col min="13593" max="13601" width="17.7109375" style="1" customWidth="1"/>
    <col min="13602" max="13608" width="18.7109375" style="1" customWidth="1"/>
    <col min="13609" max="13617" width="17.7109375" style="1" customWidth="1"/>
    <col min="13618" max="13624" width="18.7109375" style="1" customWidth="1"/>
    <col min="13625" max="13633" width="17.7109375" style="1" customWidth="1"/>
    <col min="13634" max="13640" width="18.7109375" style="1" customWidth="1"/>
    <col min="13641" max="13649" width="17.5703125" style="1" customWidth="1"/>
    <col min="13650" max="13656" width="18.5703125" style="1" customWidth="1"/>
    <col min="13657" max="13665" width="17.5703125" style="1" bestFit="1" customWidth="1"/>
    <col min="13666" max="13672" width="18.5703125" style="1" bestFit="1" customWidth="1"/>
    <col min="13673" max="13824" width="11.42578125" style="1"/>
    <col min="13825" max="13825" width="45.5703125" style="1" customWidth="1"/>
    <col min="13826" max="13826" width="8.85546875" style="1" bestFit="1" customWidth="1"/>
    <col min="13827" max="13827" width="13.7109375" style="1" bestFit="1" customWidth="1"/>
    <col min="13828" max="13828" width="16.85546875" style="1" customWidth="1"/>
    <col min="13829" max="13829" width="8.85546875" style="1" bestFit="1" customWidth="1"/>
    <col min="13830" max="13830" width="13.7109375" style="1" bestFit="1" customWidth="1"/>
    <col min="13831" max="13831" width="17.28515625" style="1" customWidth="1"/>
    <col min="13832" max="13832" width="11.42578125" style="1"/>
    <col min="13833" max="13841" width="17.7109375" style="1" customWidth="1"/>
    <col min="13842" max="13848" width="18.7109375" style="1" customWidth="1"/>
    <col min="13849" max="13857" width="17.7109375" style="1" customWidth="1"/>
    <col min="13858" max="13864" width="18.7109375" style="1" customWidth="1"/>
    <col min="13865" max="13873" width="17.7109375" style="1" customWidth="1"/>
    <col min="13874" max="13880" width="18.7109375" style="1" customWidth="1"/>
    <col min="13881" max="13889" width="17.7109375" style="1" customWidth="1"/>
    <col min="13890" max="13896" width="18.7109375" style="1" customWidth="1"/>
    <col min="13897" max="13905" width="17.5703125" style="1" customWidth="1"/>
    <col min="13906" max="13912" width="18.5703125" style="1" customWidth="1"/>
    <col min="13913" max="13921" width="17.5703125" style="1" bestFit="1" customWidth="1"/>
    <col min="13922" max="13928" width="18.5703125" style="1" bestFit="1" customWidth="1"/>
    <col min="13929" max="14080" width="11.42578125" style="1"/>
    <col min="14081" max="14081" width="45.5703125" style="1" customWidth="1"/>
    <col min="14082" max="14082" width="8.85546875" style="1" bestFit="1" customWidth="1"/>
    <col min="14083" max="14083" width="13.7109375" style="1" bestFit="1" customWidth="1"/>
    <col min="14084" max="14084" width="16.85546875" style="1" customWidth="1"/>
    <col min="14085" max="14085" width="8.85546875" style="1" bestFit="1" customWidth="1"/>
    <col min="14086" max="14086" width="13.7109375" style="1" bestFit="1" customWidth="1"/>
    <col min="14087" max="14087" width="17.28515625" style="1" customWidth="1"/>
    <col min="14088" max="14088" width="11.42578125" style="1"/>
    <col min="14089" max="14097" width="17.7109375" style="1" customWidth="1"/>
    <col min="14098" max="14104" width="18.7109375" style="1" customWidth="1"/>
    <col min="14105" max="14113" width="17.7109375" style="1" customWidth="1"/>
    <col min="14114" max="14120" width="18.7109375" style="1" customWidth="1"/>
    <col min="14121" max="14129" width="17.7109375" style="1" customWidth="1"/>
    <col min="14130" max="14136" width="18.7109375" style="1" customWidth="1"/>
    <col min="14137" max="14145" width="17.7109375" style="1" customWidth="1"/>
    <col min="14146" max="14152" width="18.7109375" style="1" customWidth="1"/>
    <col min="14153" max="14161" width="17.5703125" style="1" customWidth="1"/>
    <col min="14162" max="14168" width="18.5703125" style="1" customWidth="1"/>
    <col min="14169" max="14177" width="17.5703125" style="1" bestFit="1" customWidth="1"/>
    <col min="14178" max="14184" width="18.5703125" style="1" bestFit="1" customWidth="1"/>
    <col min="14185" max="14336" width="11.42578125" style="1"/>
    <col min="14337" max="14337" width="45.5703125" style="1" customWidth="1"/>
    <col min="14338" max="14338" width="8.85546875" style="1" bestFit="1" customWidth="1"/>
    <col min="14339" max="14339" width="13.7109375" style="1" bestFit="1" customWidth="1"/>
    <col min="14340" max="14340" width="16.85546875" style="1" customWidth="1"/>
    <col min="14341" max="14341" width="8.85546875" style="1" bestFit="1" customWidth="1"/>
    <col min="14342" max="14342" width="13.7109375" style="1" bestFit="1" customWidth="1"/>
    <col min="14343" max="14343" width="17.28515625" style="1" customWidth="1"/>
    <col min="14344" max="14344" width="11.42578125" style="1"/>
    <col min="14345" max="14353" width="17.7109375" style="1" customWidth="1"/>
    <col min="14354" max="14360" width="18.7109375" style="1" customWidth="1"/>
    <col min="14361" max="14369" width="17.7109375" style="1" customWidth="1"/>
    <col min="14370" max="14376" width="18.7109375" style="1" customWidth="1"/>
    <col min="14377" max="14385" width="17.7109375" style="1" customWidth="1"/>
    <col min="14386" max="14392" width="18.7109375" style="1" customWidth="1"/>
    <col min="14393" max="14401" width="17.7109375" style="1" customWidth="1"/>
    <col min="14402" max="14408" width="18.7109375" style="1" customWidth="1"/>
    <col min="14409" max="14417" width="17.5703125" style="1" customWidth="1"/>
    <col min="14418" max="14424" width="18.5703125" style="1" customWidth="1"/>
    <col min="14425" max="14433" width="17.5703125" style="1" bestFit="1" customWidth="1"/>
    <col min="14434" max="14440" width="18.5703125" style="1" bestFit="1" customWidth="1"/>
    <col min="14441" max="14592" width="11.42578125" style="1"/>
    <col min="14593" max="14593" width="45.5703125" style="1" customWidth="1"/>
    <col min="14594" max="14594" width="8.85546875" style="1" bestFit="1" customWidth="1"/>
    <col min="14595" max="14595" width="13.7109375" style="1" bestFit="1" customWidth="1"/>
    <col min="14596" max="14596" width="16.85546875" style="1" customWidth="1"/>
    <col min="14597" max="14597" width="8.85546875" style="1" bestFit="1" customWidth="1"/>
    <col min="14598" max="14598" width="13.7109375" style="1" bestFit="1" customWidth="1"/>
    <col min="14599" max="14599" width="17.28515625" style="1" customWidth="1"/>
    <col min="14600" max="14600" width="11.42578125" style="1"/>
    <col min="14601" max="14609" width="17.7109375" style="1" customWidth="1"/>
    <col min="14610" max="14616" width="18.7109375" style="1" customWidth="1"/>
    <col min="14617" max="14625" width="17.7109375" style="1" customWidth="1"/>
    <col min="14626" max="14632" width="18.7109375" style="1" customWidth="1"/>
    <col min="14633" max="14641" width="17.7109375" style="1" customWidth="1"/>
    <col min="14642" max="14648" width="18.7109375" style="1" customWidth="1"/>
    <col min="14649" max="14657" width="17.7109375" style="1" customWidth="1"/>
    <col min="14658" max="14664" width="18.7109375" style="1" customWidth="1"/>
    <col min="14665" max="14673" width="17.5703125" style="1" customWidth="1"/>
    <col min="14674" max="14680" width="18.5703125" style="1" customWidth="1"/>
    <col min="14681" max="14689" width="17.5703125" style="1" bestFit="1" customWidth="1"/>
    <col min="14690" max="14696" width="18.5703125" style="1" bestFit="1" customWidth="1"/>
    <col min="14697" max="14848" width="11.42578125" style="1"/>
    <col min="14849" max="14849" width="45.5703125" style="1" customWidth="1"/>
    <col min="14850" max="14850" width="8.85546875" style="1" bestFit="1" customWidth="1"/>
    <col min="14851" max="14851" width="13.7109375" style="1" bestFit="1" customWidth="1"/>
    <col min="14852" max="14852" width="16.85546875" style="1" customWidth="1"/>
    <col min="14853" max="14853" width="8.85546875" style="1" bestFit="1" customWidth="1"/>
    <col min="14854" max="14854" width="13.7109375" style="1" bestFit="1" customWidth="1"/>
    <col min="14855" max="14855" width="17.28515625" style="1" customWidth="1"/>
    <col min="14856" max="14856" width="11.42578125" style="1"/>
    <col min="14857" max="14865" width="17.7109375" style="1" customWidth="1"/>
    <col min="14866" max="14872" width="18.7109375" style="1" customWidth="1"/>
    <col min="14873" max="14881" width="17.7109375" style="1" customWidth="1"/>
    <col min="14882" max="14888" width="18.7109375" style="1" customWidth="1"/>
    <col min="14889" max="14897" width="17.7109375" style="1" customWidth="1"/>
    <col min="14898" max="14904" width="18.7109375" style="1" customWidth="1"/>
    <col min="14905" max="14913" width="17.7109375" style="1" customWidth="1"/>
    <col min="14914" max="14920" width="18.7109375" style="1" customWidth="1"/>
    <col min="14921" max="14929" width="17.5703125" style="1" customWidth="1"/>
    <col min="14930" max="14936" width="18.5703125" style="1" customWidth="1"/>
    <col min="14937" max="14945" width="17.5703125" style="1" bestFit="1" customWidth="1"/>
    <col min="14946" max="14952" width="18.5703125" style="1" bestFit="1" customWidth="1"/>
    <col min="14953" max="15104" width="11.42578125" style="1"/>
    <col min="15105" max="15105" width="45.5703125" style="1" customWidth="1"/>
    <col min="15106" max="15106" width="8.85546875" style="1" bestFit="1" customWidth="1"/>
    <col min="15107" max="15107" width="13.7109375" style="1" bestFit="1" customWidth="1"/>
    <col min="15108" max="15108" width="16.85546875" style="1" customWidth="1"/>
    <col min="15109" max="15109" width="8.85546875" style="1" bestFit="1" customWidth="1"/>
    <col min="15110" max="15110" width="13.7109375" style="1" bestFit="1" customWidth="1"/>
    <col min="15111" max="15111" width="17.28515625" style="1" customWidth="1"/>
    <col min="15112" max="15112" width="11.42578125" style="1"/>
    <col min="15113" max="15121" width="17.7109375" style="1" customWidth="1"/>
    <col min="15122" max="15128" width="18.7109375" style="1" customWidth="1"/>
    <col min="15129" max="15137" width="17.7109375" style="1" customWidth="1"/>
    <col min="15138" max="15144" width="18.7109375" style="1" customWidth="1"/>
    <col min="15145" max="15153" width="17.7109375" style="1" customWidth="1"/>
    <col min="15154" max="15160" width="18.7109375" style="1" customWidth="1"/>
    <col min="15161" max="15169" width="17.7109375" style="1" customWidth="1"/>
    <col min="15170" max="15176" width="18.7109375" style="1" customWidth="1"/>
    <col min="15177" max="15185" width="17.5703125" style="1" customWidth="1"/>
    <col min="15186" max="15192" width="18.5703125" style="1" customWidth="1"/>
    <col min="15193" max="15201" width="17.5703125" style="1" bestFit="1" customWidth="1"/>
    <col min="15202" max="15208" width="18.5703125" style="1" bestFit="1" customWidth="1"/>
    <col min="15209" max="15360" width="11.42578125" style="1"/>
    <col min="15361" max="15361" width="45.5703125" style="1" customWidth="1"/>
    <col min="15362" max="15362" width="8.85546875" style="1" bestFit="1" customWidth="1"/>
    <col min="15363" max="15363" width="13.7109375" style="1" bestFit="1" customWidth="1"/>
    <col min="15364" max="15364" width="16.85546875" style="1" customWidth="1"/>
    <col min="15365" max="15365" width="8.85546875" style="1" bestFit="1" customWidth="1"/>
    <col min="15366" max="15366" width="13.7109375" style="1" bestFit="1" customWidth="1"/>
    <col min="15367" max="15367" width="17.28515625" style="1" customWidth="1"/>
    <col min="15368" max="15368" width="11.42578125" style="1"/>
    <col min="15369" max="15377" width="17.7109375" style="1" customWidth="1"/>
    <col min="15378" max="15384" width="18.7109375" style="1" customWidth="1"/>
    <col min="15385" max="15393" width="17.7109375" style="1" customWidth="1"/>
    <col min="15394" max="15400" width="18.7109375" style="1" customWidth="1"/>
    <col min="15401" max="15409" width="17.7109375" style="1" customWidth="1"/>
    <col min="15410" max="15416" width="18.7109375" style="1" customWidth="1"/>
    <col min="15417" max="15425" width="17.7109375" style="1" customWidth="1"/>
    <col min="15426" max="15432" width="18.7109375" style="1" customWidth="1"/>
    <col min="15433" max="15441" width="17.5703125" style="1" customWidth="1"/>
    <col min="15442" max="15448" width="18.5703125" style="1" customWidth="1"/>
    <col min="15449" max="15457" width="17.5703125" style="1" bestFit="1" customWidth="1"/>
    <col min="15458" max="15464" width="18.5703125" style="1" bestFit="1" customWidth="1"/>
    <col min="15465" max="15616" width="11.42578125" style="1"/>
    <col min="15617" max="15617" width="45.5703125" style="1" customWidth="1"/>
    <col min="15618" max="15618" width="8.85546875" style="1" bestFit="1" customWidth="1"/>
    <col min="15619" max="15619" width="13.7109375" style="1" bestFit="1" customWidth="1"/>
    <col min="15620" max="15620" width="16.85546875" style="1" customWidth="1"/>
    <col min="15621" max="15621" width="8.85546875" style="1" bestFit="1" customWidth="1"/>
    <col min="15622" max="15622" width="13.7109375" style="1" bestFit="1" customWidth="1"/>
    <col min="15623" max="15623" width="17.28515625" style="1" customWidth="1"/>
    <col min="15624" max="15624" width="11.42578125" style="1"/>
    <col min="15625" max="15633" width="17.7109375" style="1" customWidth="1"/>
    <col min="15634" max="15640" width="18.7109375" style="1" customWidth="1"/>
    <col min="15641" max="15649" width="17.7109375" style="1" customWidth="1"/>
    <col min="15650" max="15656" width="18.7109375" style="1" customWidth="1"/>
    <col min="15657" max="15665" width="17.7109375" style="1" customWidth="1"/>
    <col min="15666" max="15672" width="18.7109375" style="1" customWidth="1"/>
    <col min="15673" max="15681" width="17.7109375" style="1" customWidth="1"/>
    <col min="15682" max="15688" width="18.7109375" style="1" customWidth="1"/>
    <col min="15689" max="15697" width="17.5703125" style="1" customWidth="1"/>
    <col min="15698" max="15704" width="18.5703125" style="1" customWidth="1"/>
    <col min="15705" max="15713" width="17.5703125" style="1" bestFit="1" customWidth="1"/>
    <col min="15714" max="15720" width="18.5703125" style="1" bestFit="1" customWidth="1"/>
    <col min="15721" max="15872" width="11.42578125" style="1"/>
    <col min="15873" max="15873" width="45.5703125" style="1" customWidth="1"/>
    <col min="15874" max="15874" width="8.85546875" style="1" bestFit="1" customWidth="1"/>
    <col min="15875" max="15875" width="13.7109375" style="1" bestFit="1" customWidth="1"/>
    <col min="15876" max="15876" width="16.85546875" style="1" customWidth="1"/>
    <col min="15877" max="15877" width="8.85546875" style="1" bestFit="1" customWidth="1"/>
    <col min="15878" max="15878" width="13.7109375" style="1" bestFit="1" customWidth="1"/>
    <col min="15879" max="15879" width="17.28515625" style="1" customWidth="1"/>
    <col min="15880" max="15880" width="11.42578125" style="1"/>
    <col min="15881" max="15889" width="17.7109375" style="1" customWidth="1"/>
    <col min="15890" max="15896" width="18.7109375" style="1" customWidth="1"/>
    <col min="15897" max="15905" width="17.7109375" style="1" customWidth="1"/>
    <col min="15906" max="15912" width="18.7109375" style="1" customWidth="1"/>
    <col min="15913" max="15921" width="17.7109375" style="1" customWidth="1"/>
    <col min="15922" max="15928" width="18.7109375" style="1" customWidth="1"/>
    <col min="15929" max="15937" width="17.7109375" style="1" customWidth="1"/>
    <col min="15938" max="15944" width="18.7109375" style="1" customWidth="1"/>
    <col min="15945" max="15953" width="17.5703125" style="1" customWidth="1"/>
    <col min="15954" max="15960" width="18.5703125" style="1" customWidth="1"/>
    <col min="15961" max="15969" width="17.5703125" style="1" bestFit="1" customWidth="1"/>
    <col min="15970" max="15976" width="18.5703125" style="1" bestFit="1" customWidth="1"/>
    <col min="15977" max="16128" width="11.42578125" style="1"/>
    <col min="16129" max="16129" width="45.5703125" style="1" customWidth="1"/>
    <col min="16130" max="16130" width="8.85546875" style="1" bestFit="1" customWidth="1"/>
    <col min="16131" max="16131" width="13.7109375" style="1" bestFit="1" customWidth="1"/>
    <col min="16132" max="16132" width="16.85546875" style="1" customWidth="1"/>
    <col min="16133" max="16133" width="8.85546875" style="1" bestFit="1" customWidth="1"/>
    <col min="16134" max="16134" width="13.7109375" style="1" bestFit="1" customWidth="1"/>
    <col min="16135" max="16135" width="17.28515625" style="1" customWidth="1"/>
    <col min="16136" max="16136" width="11.42578125" style="1"/>
    <col min="16137" max="16145" width="17.7109375" style="1" customWidth="1"/>
    <col min="16146" max="16152" width="18.7109375" style="1" customWidth="1"/>
    <col min="16153" max="16161" width="17.7109375" style="1" customWidth="1"/>
    <col min="16162" max="16168" width="18.7109375" style="1" customWidth="1"/>
    <col min="16169" max="16177" width="17.7109375" style="1" customWidth="1"/>
    <col min="16178" max="16184" width="18.7109375" style="1" customWidth="1"/>
    <col min="16185" max="16193" width="17.7109375" style="1" customWidth="1"/>
    <col min="16194" max="16200" width="18.7109375" style="1" customWidth="1"/>
    <col min="16201" max="16209" width="17.5703125" style="1" customWidth="1"/>
    <col min="16210" max="16216" width="18.5703125" style="1" customWidth="1"/>
    <col min="16217" max="16225" width="17.5703125" style="1" bestFit="1" customWidth="1"/>
    <col min="16226" max="16232" width="18.5703125" style="1" bestFit="1" customWidth="1"/>
    <col min="16233" max="16384" width="11.42578125" style="1"/>
  </cols>
  <sheetData>
    <row r="1" spans="1:104" ht="18" customHeight="1" thickBot="1" x14ac:dyDescent="0.25">
      <c r="G1" s="105" t="s">
        <v>150</v>
      </c>
    </row>
    <row r="3" spans="1:104" ht="23.25" x14ac:dyDescent="0.35">
      <c r="A3" s="300" t="s">
        <v>8</v>
      </c>
      <c r="B3" s="300"/>
      <c r="C3" s="300"/>
      <c r="D3" s="300"/>
      <c r="E3" s="300"/>
      <c r="F3" s="300"/>
      <c r="G3" s="300"/>
    </row>
    <row r="4" spans="1:104" ht="23.25" x14ac:dyDescent="0.35">
      <c r="A4" s="300" t="s">
        <v>35</v>
      </c>
      <c r="B4" s="300"/>
      <c r="C4" s="300"/>
      <c r="D4" s="300"/>
      <c r="E4" s="300"/>
      <c r="F4" s="300"/>
      <c r="G4" s="300"/>
    </row>
    <row r="5" spans="1:104" ht="23.25" x14ac:dyDescent="0.35">
      <c r="A5" s="300" t="s">
        <v>14</v>
      </c>
      <c r="B5" s="300"/>
      <c r="C5" s="300"/>
      <c r="D5" s="300"/>
      <c r="E5" s="300"/>
      <c r="F5" s="300"/>
      <c r="G5" s="300"/>
    </row>
    <row r="6" spans="1:104" ht="18.75" x14ac:dyDescent="0.3">
      <c r="A6" s="301" t="s">
        <v>77</v>
      </c>
      <c r="B6" s="301"/>
      <c r="C6" s="301"/>
      <c r="D6" s="301"/>
      <c r="E6" s="301"/>
      <c r="F6" s="301"/>
      <c r="G6" s="301"/>
    </row>
    <row r="7" spans="1:104" ht="18.75" x14ac:dyDescent="0.3">
      <c r="A7" s="301" t="s">
        <v>37</v>
      </c>
      <c r="B7" s="301"/>
      <c r="C7" s="301"/>
      <c r="D7" s="301"/>
      <c r="E7" s="301"/>
      <c r="F7" s="301"/>
      <c r="G7" s="301"/>
    </row>
    <row r="9" spans="1:104" ht="13.5" thickBot="1" x14ac:dyDescent="0.25"/>
    <row r="10" spans="1:104" ht="13.5" thickBot="1" x14ac:dyDescent="0.25">
      <c r="A10" s="314" t="s">
        <v>38</v>
      </c>
      <c r="B10" s="317" t="s">
        <v>151</v>
      </c>
      <c r="C10" s="318"/>
      <c r="D10" s="319"/>
      <c r="E10" s="317" t="s">
        <v>152</v>
      </c>
      <c r="F10" s="318"/>
      <c r="G10" s="319"/>
    </row>
    <row r="11" spans="1:104" x14ac:dyDescent="0.2">
      <c r="A11" s="315"/>
      <c r="B11" s="147" t="s">
        <v>153</v>
      </c>
      <c r="C11" s="147" t="s">
        <v>153</v>
      </c>
      <c r="D11" s="148"/>
      <c r="E11" s="147" t="s">
        <v>153</v>
      </c>
      <c r="F11" s="147" t="s">
        <v>153</v>
      </c>
      <c r="G11" s="148"/>
    </row>
    <row r="12" spans="1:104" ht="13.5" thickBot="1" x14ac:dyDescent="0.25">
      <c r="A12" s="316"/>
      <c r="B12" s="149" t="s">
        <v>154</v>
      </c>
      <c r="C12" s="149" t="s">
        <v>155</v>
      </c>
      <c r="D12" s="149" t="s">
        <v>4</v>
      </c>
      <c r="E12" s="149" t="s">
        <v>154</v>
      </c>
      <c r="F12" s="149" t="s">
        <v>155</v>
      </c>
      <c r="G12" s="149" t="s">
        <v>4</v>
      </c>
    </row>
    <row r="13" spans="1:104" x14ac:dyDescent="0.2">
      <c r="A13" s="6"/>
      <c r="B13" s="6"/>
      <c r="C13" s="6"/>
      <c r="D13" s="6"/>
      <c r="E13" s="6"/>
      <c r="F13" s="6"/>
      <c r="G13" s="6"/>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8"/>
      <c r="BP13" s="108"/>
      <c r="BQ13" s="108"/>
      <c r="BR13" s="108"/>
      <c r="BS13" s="108"/>
      <c r="BT13" s="108"/>
      <c r="BU13" s="108"/>
      <c r="BV13" s="108"/>
      <c r="BW13" s="108"/>
      <c r="BX13" s="108"/>
      <c r="BY13" s="108"/>
      <c r="BZ13" s="108"/>
      <c r="CA13" s="108"/>
      <c r="CB13" s="108"/>
      <c r="CC13" s="108"/>
      <c r="CD13" s="108"/>
      <c r="CE13" s="108"/>
      <c r="CF13" s="108"/>
      <c r="CG13" s="108"/>
      <c r="CH13" s="108"/>
      <c r="CI13" s="108"/>
      <c r="CJ13" s="108"/>
      <c r="CK13" s="108"/>
      <c r="CL13" s="108"/>
      <c r="CM13" s="108"/>
      <c r="CN13" s="108"/>
      <c r="CO13" s="108"/>
      <c r="CP13" s="108"/>
      <c r="CQ13" s="108"/>
      <c r="CR13" s="108"/>
      <c r="CS13" s="108"/>
      <c r="CT13" s="108"/>
      <c r="CU13" s="108"/>
      <c r="CV13" s="108"/>
      <c r="CW13" s="108"/>
      <c r="CX13" s="108"/>
      <c r="CY13" s="108"/>
      <c r="CZ13" s="108"/>
    </row>
    <row r="14" spans="1:104" x14ac:dyDescent="0.2">
      <c r="A14" s="109" t="s">
        <v>156</v>
      </c>
      <c r="B14" s="110">
        <v>1807</v>
      </c>
      <c r="C14" s="110">
        <v>306240</v>
      </c>
      <c r="D14" s="110">
        <v>9744028819.4799995</v>
      </c>
      <c r="E14" s="110">
        <v>17872</v>
      </c>
      <c r="F14" s="110">
        <v>131565</v>
      </c>
      <c r="G14" s="110">
        <v>21107280279.580002</v>
      </c>
    </row>
    <row r="15" spans="1:104" x14ac:dyDescent="0.2">
      <c r="A15" s="6"/>
      <c r="B15" s="112"/>
      <c r="C15" s="112"/>
      <c r="D15" s="112"/>
      <c r="E15" s="112"/>
      <c r="F15" s="112"/>
      <c r="G15" s="112"/>
    </row>
    <row r="16" spans="1:104" x14ac:dyDescent="0.2">
      <c r="A16" s="10" t="s">
        <v>157</v>
      </c>
      <c r="B16" s="110">
        <v>12860</v>
      </c>
      <c r="C16" s="110">
        <v>153842</v>
      </c>
      <c r="D16" s="110">
        <v>2369918548.5100002</v>
      </c>
      <c r="E16" s="110">
        <v>12691</v>
      </c>
      <c r="F16" s="110">
        <v>92871</v>
      </c>
      <c r="G16" s="110">
        <v>8519070974.8699999</v>
      </c>
    </row>
    <row r="17" spans="1:9" x14ac:dyDescent="0.2">
      <c r="A17" s="6"/>
      <c r="B17" s="112"/>
      <c r="C17" s="112"/>
      <c r="D17" s="112"/>
      <c r="E17" s="112"/>
      <c r="F17" s="112"/>
      <c r="G17" s="112"/>
    </row>
    <row r="18" spans="1:9" x14ac:dyDescent="0.2">
      <c r="A18" s="6" t="s">
        <v>158</v>
      </c>
      <c r="B18" s="112">
        <v>12576</v>
      </c>
      <c r="C18" s="112">
        <v>88560</v>
      </c>
      <c r="D18" s="112">
        <v>1762569059.03</v>
      </c>
      <c r="E18" s="112">
        <v>11998</v>
      </c>
      <c r="F18" s="112">
        <v>71499</v>
      </c>
      <c r="G18" s="112">
        <v>4444412446.21</v>
      </c>
    </row>
    <row r="19" spans="1:9" x14ac:dyDescent="0.2">
      <c r="A19" s="114" t="s">
        <v>159</v>
      </c>
      <c r="B19" s="112">
        <v>0</v>
      </c>
      <c r="C19" s="112">
        <v>21619</v>
      </c>
      <c r="D19" s="112">
        <v>92548905.069999993</v>
      </c>
      <c r="E19" s="112">
        <v>0</v>
      </c>
      <c r="F19" s="112">
        <v>12706</v>
      </c>
      <c r="G19" s="112">
        <v>2323404271.2199998</v>
      </c>
    </row>
    <row r="20" spans="1:9" x14ac:dyDescent="0.2">
      <c r="A20" s="6" t="s">
        <v>160</v>
      </c>
      <c r="B20" s="112">
        <v>0</v>
      </c>
      <c r="C20" s="112">
        <v>0</v>
      </c>
      <c r="D20" s="112">
        <v>35840690.43</v>
      </c>
      <c r="E20" s="112">
        <v>0</v>
      </c>
      <c r="F20" s="112">
        <v>0</v>
      </c>
      <c r="G20" s="112">
        <v>1050246520.78</v>
      </c>
    </row>
    <row r="21" spans="1:9" x14ac:dyDescent="0.2">
      <c r="A21" s="6" t="s">
        <v>161</v>
      </c>
      <c r="B21" s="112">
        <v>284</v>
      </c>
      <c r="C21" s="112">
        <v>43663</v>
      </c>
      <c r="D21" s="112">
        <v>478959893.98000002</v>
      </c>
      <c r="E21" s="112">
        <v>693</v>
      </c>
      <c r="F21" s="112">
        <v>8666</v>
      </c>
      <c r="G21" s="112">
        <v>701007736.65999997</v>
      </c>
    </row>
    <row r="22" spans="1:9" x14ac:dyDescent="0.2">
      <c r="A22" s="6"/>
      <c r="B22" s="112"/>
      <c r="C22" s="112"/>
      <c r="D22" s="112"/>
      <c r="E22" s="112"/>
      <c r="F22" s="112"/>
      <c r="G22" s="112"/>
    </row>
    <row r="23" spans="1:9" x14ac:dyDescent="0.2">
      <c r="A23" s="10" t="s">
        <v>48</v>
      </c>
      <c r="B23" s="110">
        <v>1507</v>
      </c>
      <c r="C23" s="110">
        <v>180420</v>
      </c>
      <c r="D23" s="110">
        <v>1654791455.6799998</v>
      </c>
      <c r="E23" s="110">
        <v>4089</v>
      </c>
      <c r="F23" s="110">
        <v>65687</v>
      </c>
      <c r="G23" s="110">
        <v>6022818199.46</v>
      </c>
    </row>
    <row r="24" spans="1:9" x14ac:dyDescent="0.2">
      <c r="A24" s="6"/>
      <c r="B24" s="112"/>
      <c r="C24" s="112"/>
      <c r="D24" s="112"/>
      <c r="E24" s="112"/>
      <c r="F24" s="112"/>
      <c r="G24" s="112"/>
    </row>
    <row r="25" spans="1:9" x14ac:dyDescent="0.2">
      <c r="A25" s="6" t="s">
        <v>162</v>
      </c>
      <c r="B25" s="112">
        <v>6</v>
      </c>
      <c r="C25" s="112">
        <v>17</v>
      </c>
      <c r="D25" s="112">
        <v>79143.89</v>
      </c>
      <c r="E25" s="112">
        <v>19</v>
      </c>
      <c r="F25" s="112">
        <v>13999</v>
      </c>
      <c r="G25" s="112">
        <v>115637270.09999999</v>
      </c>
    </row>
    <row r="26" spans="1:9" x14ac:dyDescent="0.2">
      <c r="A26" s="6" t="s">
        <v>163</v>
      </c>
      <c r="B26" s="112">
        <v>0</v>
      </c>
      <c r="C26" s="112">
        <v>0</v>
      </c>
      <c r="D26" s="112">
        <v>15866685.82</v>
      </c>
      <c r="E26" s="112">
        <v>0</v>
      </c>
      <c r="F26" s="112">
        <v>0</v>
      </c>
      <c r="G26" s="112">
        <v>300785320.19999999</v>
      </c>
    </row>
    <row r="27" spans="1:9" x14ac:dyDescent="0.2">
      <c r="A27" s="6" t="s">
        <v>164</v>
      </c>
      <c r="B27" s="112">
        <v>987</v>
      </c>
      <c r="C27" s="112">
        <v>64012</v>
      </c>
      <c r="D27" s="112">
        <v>392652169.88999999</v>
      </c>
      <c r="E27" s="112">
        <v>2305</v>
      </c>
      <c r="F27" s="112">
        <v>4611</v>
      </c>
      <c r="G27" s="112">
        <v>1007113798.27</v>
      </c>
    </row>
    <row r="28" spans="1:9" x14ac:dyDescent="0.2">
      <c r="A28" s="6" t="s">
        <v>165</v>
      </c>
      <c r="B28" s="112">
        <v>0</v>
      </c>
      <c r="C28" s="112">
        <v>55622</v>
      </c>
      <c r="D28" s="112">
        <v>331573959.58999997</v>
      </c>
      <c r="E28" s="112">
        <v>0</v>
      </c>
      <c r="F28" s="112">
        <v>3417</v>
      </c>
      <c r="G28" s="112">
        <v>1353323283.4400001</v>
      </c>
      <c r="I28" s="116"/>
    </row>
    <row r="29" spans="1:9" x14ac:dyDescent="0.2">
      <c r="A29" s="6" t="s">
        <v>166</v>
      </c>
      <c r="B29" s="112">
        <v>176</v>
      </c>
      <c r="C29" s="112">
        <v>2270</v>
      </c>
      <c r="D29" s="112">
        <v>139246862.71000001</v>
      </c>
      <c r="E29" s="112">
        <v>288</v>
      </c>
      <c r="F29" s="112">
        <v>11918</v>
      </c>
      <c r="G29" s="112">
        <v>1228285288.05</v>
      </c>
    </row>
    <row r="30" spans="1:9" x14ac:dyDescent="0.2">
      <c r="A30" s="6" t="s">
        <v>167</v>
      </c>
      <c r="B30" s="112">
        <v>325</v>
      </c>
      <c r="C30" s="112">
        <v>17939</v>
      </c>
      <c r="D30" s="112">
        <v>334696790.94</v>
      </c>
      <c r="E30" s="112">
        <v>510</v>
      </c>
      <c r="F30" s="112">
        <v>7992</v>
      </c>
      <c r="G30" s="112">
        <v>518232658.11000001</v>
      </c>
    </row>
    <row r="31" spans="1:9" x14ac:dyDescent="0.2">
      <c r="A31" s="6" t="s">
        <v>168</v>
      </c>
      <c r="B31" s="112">
        <v>0</v>
      </c>
      <c r="C31" s="112">
        <v>0</v>
      </c>
      <c r="D31" s="112">
        <v>0</v>
      </c>
      <c r="E31" s="112">
        <v>0</v>
      </c>
      <c r="F31" s="112">
        <v>0</v>
      </c>
      <c r="G31" s="112">
        <v>0</v>
      </c>
    </row>
    <row r="32" spans="1:9" x14ac:dyDescent="0.2">
      <c r="A32" s="6" t="s">
        <v>161</v>
      </c>
      <c r="B32" s="112">
        <v>13</v>
      </c>
      <c r="C32" s="112">
        <v>40560</v>
      </c>
      <c r="D32" s="112">
        <v>440675842.83999997</v>
      </c>
      <c r="E32" s="112">
        <v>967</v>
      </c>
      <c r="F32" s="112">
        <v>23750</v>
      </c>
      <c r="G32" s="112">
        <v>1499440581.29</v>
      </c>
    </row>
    <row r="33" spans="1:7" x14ac:dyDescent="0.2">
      <c r="A33" s="6"/>
      <c r="B33" s="112"/>
      <c r="C33" s="112"/>
      <c r="D33" s="112"/>
      <c r="E33" s="112"/>
      <c r="F33" s="112"/>
      <c r="G33" s="112"/>
    </row>
    <row r="34" spans="1:7" x14ac:dyDescent="0.2">
      <c r="A34" s="10" t="s">
        <v>52</v>
      </c>
      <c r="B34" s="110">
        <v>13160</v>
      </c>
      <c r="C34" s="110">
        <v>279662</v>
      </c>
      <c r="D34" s="110">
        <v>10459155912.309999</v>
      </c>
      <c r="E34" s="110">
        <v>26474</v>
      </c>
      <c r="F34" s="110">
        <v>158749</v>
      </c>
      <c r="G34" s="110">
        <v>23603533054.990002</v>
      </c>
    </row>
    <row r="35" spans="1:7" ht="13.5" thickBot="1" x14ac:dyDescent="0.25">
      <c r="A35" s="5"/>
      <c r="B35" s="117"/>
      <c r="C35" s="117"/>
      <c r="D35" s="117"/>
      <c r="E35" s="117"/>
      <c r="F35" s="117"/>
      <c r="G35" s="117"/>
    </row>
    <row r="36" spans="1:7" x14ac:dyDescent="0.2">
      <c r="A36" s="150" t="s">
        <v>169</v>
      </c>
    </row>
    <row r="37" spans="1:7" x14ac:dyDescent="0.2">
      <c r="A37" s="150" t="s">
        <v>170</v>
      </c>
      <c r="G37" s="119"/>
    </row>
    <row r="38" spans="1:7" x14ac:dyDescent="0.2">
      <c r="A38" s="150" t="s">
        <v>171</v>
      </c>
    </row>
    <row r="39" spans="1:7" x14ac:dyDescent="0.2">
      <c r="A39" s="150" t="s">
        <v>240</v>
      </c>
    </row>
    <row r="40" spans="1:7" x14ac:dyDescent="0.2">
      <c r="A40" s="150" t="s">
        <v>22</v>
      </c>
      <c r="B40" s="120"/>
      <c r="C40" s="120"/>
      <c r="D40" s="121"/>
      <c r="E40" s="120"/>
      <c r="F40" s="120"/>
      <c r="G40" s="120"/>
    </row>
  </sheetData>
  <mergeCells count="8">
    <mergeCell ref="A10:A12"/>
    <mergeCell ref="B10:D10"/>
    <mergeCell ref="E10:G10"/>
    <mergeCell ref="A3:G3"/>
    <mergeCell ref="A4:G4"/>
    <mergeCell ref="A5:G5"/>
    <mergeCell ref="A6:G6"/>
    <mergeCell ref="A7:G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VW43"/>
  <sheetViews>
    <sheetView showGridLines="0" showRowColHeaders="0" topLeftCell="A6" workbookViewId="0">
      <selection activeCell="D26" sqref="D26"/>
    </sheetView>
  </sheetViews>
  <sheetFormatPr defaultColWidth="0" defaultRowHeight="12.75" customHeight="1" zeroHeight="1" x14ac:dyDescent="0.2"/>
  <cols>
    <col min="1" max="1" width="3.5703125" style="224" customWidth="1"/>
    <col min="2" max="2" width="15.42578125" style="224" customWidth="1"/>
    <col min="3" max="3" width="34.140625" style="224" customWidth="1"/>
    <col min="4" max="4" width="26.140625" style="224" customWidth="1"/>
    <col min="5" max="5" width="3.5703125" style="226" customWidth="1"/>
    <col min="6" max="6" width="15.85546875" style="226" hidden="1"/>
    <col min="7" max="7" width="11.42578125" style="226" hidden="1"/>
    <col min="8" max="8" width="2.140625" style="226" hidden="1"/>
    <col min="9" max="9" width="13.42578125" style="226" hidden="1"/>
    <col min="10" max="10" width="2.140625" style="226" hidden="1"/>
    <col min="11" max="11" width="15" style="226" hidden="1"/>
    <col min="12" max="12" width="2.140625" style="226" hidden="1"/>
    <col min="13" max="13" width="11.42578125" style="226" hidden="1"/>
    <col min="14" max="14" width="2.140625" style="226" hidden="1"/>
    <col min="15" max="15" width="16.5703125" style="226" hidden="1"/>
    <col min="16" max="16" width="2.140625" style="226" hidden="1"/>
    <col min="17" max="17" width="33.42578125" style="226" hidden="1"/>
    <col min="18" max="18" width="11.42578125" style="226" hidden="1"/>
    <col min="19" max="19" width="2.140625" style="226" hidden="1"/>
    <col min="20" max="255" width="11.42578125" style="226" hidden="1"/>
    <col min="256" max="256" width="3.5703125" style="226" hidden="1"/>
    <col min="257" max="257" width="15.42578125" style="226" hidden="1"/>
    <col min="258" max="258" width="34.140625" style="226" hidden="1"/>
    <col min="259" max="259" width="26.140625" style="226" hidden="1"/>
    <col min="260" max="260" width="3.5703125" style="226" hidden="1"/>
    <col min="261" max="261" width="2.140625" style="226" hidden="1"/>
    <col min="262" max="262" width="15.85546875" style="226" hidden="1"/>
    <col min="263" max="263" width="11.42578125" style="226" hidden="1"/>
    <col min="264" max="264" width="2.140625" style="226" hidden="1"/>
    <col min="265" max="265" width="13.42578125" style="226" hidden="1"/>
    <col min="266" max="266" width="2.140625" style="226" hidden="1"/>
    <col min="267" max="267" width="15" style="226" hidden="1"/>
    <col min="268" max="268" width="2.140625" style="226" hidden="1"/>
    <col min="269" max="269" width="11.42578125" style="226" hidden="1"/>
    <col min="270" max="270" width="2.140625" style="226" hidden="1"/>
    <col min="271" max="271" width="16.5703125" style="226" hidden="1"/>
    <col min="272" max="511" width="11.42578125" style="226" hidden="1"/>
    <col min="512" max="512" width="3.5703125" style="226" hidden="1"/>
    <col min="513" max="513" width="15.42578125" style="226" hidden="1"/>
    <col min="514" max="514" width="34.140625" style="226" hidden="1"/>
    <col min="515" max="515" width="26.140625" style="226" hidden="1"/>
    <col min="516" max="516" width="3.5703125" style="226" hidden="1"/>
    <col min="517" max="517" width="2.140625" style="226" hidden="1"/>
    <col min="518" max="518" width="15.85546875" style="226" hidden="1"/>
    <col min="519" max="519" width="11.42578125" style="226" hidden="1"/>
    <col min="520" max="520" width="2.140625" style="226" hidden="1"/>
    <col min="521" max="521" width="13.42578125" style="226" hidden="1"/>
    <col min="522" max="522" width="2.140625" style="226" hidden="1"/>
    <col min="523" max="523" width="15" style="226" hidden="1"/>
    <col min="524" max="524" width="2.140625" style="226" hidden="1"/>
    <col min="525" max="525" width="11.42578125" style="226" hidden="1"/>
    <col min="526" max="526" width="2.140625" style="226" hidden="1"/>
    <col min="527" max="527" width="16.5703125" style="226" hidden="1"/>
    <col min="528" max="767" width="11.42578125" style="226" hidden="1"/>
    <col min="768" max="768" width="3.5703125" style="226" hidden="1"/>
    <col min="769" max="769" width="15.42578125" style="226" hidden="1"/>
    <col min="770" max="770" width="34.140625" style="226" hidden="1"/>
    <col min="771" max="771" width="26.140625" style="226" hidden="1"/>
    <col min="772" max="772" width="3.5703125" style="226" hidden="1"/>
    <col min="773" max="773" width="2.140625" style="226" hidden="1"/>
    <col min="774" max="774" width="15.85546875" style="226" hidden="1"/>
    <col min="775" max="775" width="11.42578125" style="226" hidden="1"/>
    <col min="776" max="776" width="2.140625" style="226" hidden="1"/>
    <col min="777" max="777" width="13.42578125" style="226" hidden="1"/>
    <col min="778" max="778" width="2.140625" style="226" hidden="1"/>
    <col min="779" max="779" width="15" style="226" hidden="1"/>
    <col min="780" max="780" width="2.140625" style="226" hidden="1"/>
    <col min="781" max="781" width="11.42578125" style="226" hidden="1"/>
    <col min="782" max="782" width="2.140625" style="226" hidden="1"/>
    <col min="783" max="783" width="16.5703125" style="226" hidden="1"/>
    <col min="784" max="1023" width="11.42578125" style="226" hidden="1"/>
    <col min="1024" max="1024" width="3.5703125" style="226" hidden="1"/>
    <col min="1025" max="1025" width="15.42578125" style="226" hidden="1"/>
    <col min="1026" max="1026" width="34.140625" style="226" hidden="1"/>
    <col min="1027" max="1027" width="26.140625" style="226" hidden="1"/>
    <col min="1028" max="1028" width="3.5703125" style="226" hidden="1"/>
    <col min="1029" max="1029" width="2.140625" style="226" hidden="1"/>
    <col min="1030" max="1030" width="15.85546875" style="226" hidden="1"/>
    <col min="1031" max="1031" width="11.42578125" style="226" hidden="1"/>
    <col min="1032" max="1032" width="2.140625" style="226" hidden="1"/>
    <col min="1033" max="1033" width="13.42578125" style="226" hidden="1"/>
    <col min="1034" max="1034" width="2.140625" style="226" hidden="1"/>
    <col min="1035" max="1035" width="15" style="226" hidden="1"/>
    <col min="1036" max="1036" width="2.140625" style="226" hidden="1"/>
    <col min="1037" max="1037" width="11.42578125" style="226" hidden="1"/>
    <col min="1038" max="1038" width="2.140625" style="226" hidden="1"/>
    <col min="1039" max="1039" width="16.5703125" style="226" hidden="1"/>
    <col min="1040" max="1279" width="11.42578125" style="226" hidden="1"/>
    <col min="1280" max="1280" width="3.5703125" style="226" hidden="1"/>
    <col min="1281" max="1281" width="15.42578125" style="226" hidden="1"/>
    <col min="1282" max="1282" width="34.140625" style="226" hidden="1"/>
    <col min="1283" max="1283" width="26.140625" style="226" hidden="1"/>
    <col min="1284" max="1284" width="3.5703125" style="226" hidden="1"/>
    <col min="1285" max="1285" width="2.140625" style="226" hidden="1"/>
    <col min="1286" max="1286" width="15.85546875" style="226" hidden="1"/>
    <col min="1287" max="1287" width="11.42578125" style="226" hidden="1"/>
    <col min="1288" max="1288" width="2.140625" style="226" hidden="1"/>
    <col min="1289" max="1289" width="13.42578125" style="226" hidden="1"/>
    <col min="1290" max="1290" width="2.140625" style="226" hidden="1"/>
    <col min="1291" max="1291" width="15" style="226" hidden="1"/>
    <col min="1292" max="1292" width="2.140625" style="226" hidden="1"/>
    <col min="1293" max="1293" width="11.42578125" style="226" hidden="1"/>
    <col min="1294" max="1294" width="2.140625" style="226" hidden="1"/>
    <col min="1295" max="1295" width="16.5703125" style="226" hidden="1"/>
    <col min="1296" max="1535" width="11.42578125" style="226" hidden="1"/>
    <col min="1536" max="1536" width="3.5703125" style="226" hidden="1"/>
    <col min="1537" max="1537" width="15.42578125" style="226" hidden="1"/>
    <col min="1538" max="1538" width="34.140625" style="226" hidden="1"/>
    <col min="1539" max="1539" width="26.140625" style="226" hidden="1"/>
    <col min="1540" max="1540" width="3.5703125" style="226" hidden="1"/>
    <col min="1541" max="1541" width="2.140625" style="226" hidden="1"/>
    <col min="1542" max="1542" width="15.85546875" style="226" hidden="1"/>
    <col min="1543" max="1543" width="11.42578125" style="226" hidden="1"/>
    <col min="1544" max="1544" width="2.140625" style="226" hidden="1"/>
    <col min="1545" max="1545" width="13.42578125" style="226" hidden="1"/>
    <col min="1546" max="1546" width="2.140625" style="226" hidden="1"/>
    <col min="1547" max="1547" width="15" style="226" hidden="1"/>
    <col min="1548" max="1548" width="2.140625" style="226" hidden="1"/>
    <col min="1549" max="1549" width="11.42578125" style="226" hidden="1"/>
    <col min="1550" max="1550" width="2.140625" style="226" hidden="1"/>
    <col min="1551" max="1551" width="16.5703125" style="226" hidden="1"/>
    <col min="1552" max="1791" width="11.42578125" style="226" hidden="1"/>
    <col min="1792" max="1792" width="3.5703125" style="226" hidden="1"/>
    <col min="1793" max="1793" width="15.42578125" style="226" hidden="1"/>
    <col min="1794" max="1794" width="34.140625" style="226" hidden="1"/>
    <col min="1795" max="1795" width="26.140625" style="226" hidden="1"/>
    <col min="1796" max="1796" width="3.5703125" style="226" hidden="1"/>
    <col min="1797" max="1797" width="2.140625" style="226" hidden="1"/>
    <col min="1798" max="1798" width="15.85546875" style="226" hidden="1"/>
    <col min="1799" max="1799" width="11.42578125" style="226" hidden="1"/>
    <col min="1800" max="1800" width="2.140625" style="226" hidden="1"/>
    <col min="1801" max="1801" width="13.42578125" style="226" hidden="1"/>
    <col min="1802" max="1802" width="2.140625" style="226" hidden="1"/>
    <col min="1803" max="1803" width="15" style="226" hidden="1"/>
    <col min="1804" max="1804" width="2.140625" style="226" hidden="1"/>
    <col min="1805" max="1805" width="11.42578125" style="226" hidden="1"/>
    <col min="1806" max="1806" width="2.140625" style="226" hidden="1"/>
    <col min="1807" max="1807" width="16.5703125" style="226" hidden="1"/>
    <col min="1808" max="2047" width="11.42578125" style="226" hidden="1"/>
    <col min="2048" max="2048" width="3.5703125" style="226" hidden="1"/>
    <col min="2049" max="2049" width="15.42578125" style="226" hidden="1"/>
    <col min="2050" max="2050" width="34.140625" style="226" hidden="1"/>
    <col min="2051" max="2051" width="26.140625" style="226" hidden="1"/>
    <col min="2052" max="2052" width="3.5703125" style="226" hidden="1"/>
    <col min="2053" max="2053" width="2.140625" style="226" hidden="1"/>
    <col min="2054" max="2054" width="15.85546875" style="226" hidden="1"/>
    <col min="2055" max="2055" width="11.42578125" style="226" hidden="1"/>
    <col min="2056" max="2056" width="2.140625" style="226" hidden="1"/>
    <col min="2057" max="2057" width="13.42578125" style="226" hidden="1"/>
    <col min="2058" max="2058" width="2.140625" style="226" hidden="1"/>
    <col min="2059" max="2059" width="15" style="226" hidden="1"/>
    <col min="2060" max="2060" width="2.140625" style="226" hidden="1"/>
    <col min="2061" max="2061" width="11.42578125" style="226" hidden="1"/>
    <col min="2062" max="2062" width="2.140625" style="226" hidden="1"/>
    <col min="2063" max="2063" width="16.5703125" style="226" hidden="1"/>
    <col min="2064" max="2303" width="11.42578125" style="226" hidden="1"/>
    <col min="2304" max="2304" width="3.5703125" style="226" hidden="1"/>
    <col min="2305" max="2305" width="15.42578125" style="226" hidden="1"/>
    <col min="2306" max="2306" width="34.140625" style="226" hidden="1"/>
    <col min="2307" max="2307" width="26.140625" style="226" hidden="1"/>
    <col min="2308" max="2308" width="3.5703125" style="226" hidden="1"/>
    <col min="2309" max="2309" width="2.140625" style="226" hidden="1"/>
    <col min="2310" max="2310" width="15.85546875" style="226" hidden="1"/>
    <col min="2311" max="2311" width="11.42578125" style="226" hidden="1"/>
    <col min="2312" max="2312" width="2.140625" style="226" hidden="1"/>
    <col min="2313" max="2313" width="13.42578125" style="226" hidden="1"/>
    <col min="2314" max="2314" width="2.140625" style="226" hidden="1"/>
    <col min="2315" max="2315" width="15" style="226" hidden="1"/>
    <col min="2316" max="2316" width="2.140625" style="226" hidden="1"/>
    <col min="2317" max="2317" width="11.42578125" style="226" hidden="1"/>
    <col min="2318" max="2318" width="2.140625" style="226" hidden="1"/>
    <col min="2319" max="2319" width="16.5703125" style="226" hidden="1"/>
    <col min="2320" max="2559" width="11.42578125" style="226" hidden="1"/>
    <col min="2560" max="2560" width="3.5703125" style="226" hidden="1"/>
    <col min="2561" max="2561" width="15.42578125" style="226" hidden="1"/>
    <col min="2562" max="2562" width="34.140625" style="226" hidden="1"/>
    <col min="2563" max="2563" width="26.140625" style="226" hidden="1"/>
    <col min="2564" max="2564" width="3.5703125" style="226" hidden="1"/>
    <col min="2565" max="2565" width="2.140625" style="226" hidden="1"/>
    <col min="2566" max="2566" width="15.85546875" style="226" hidden="1"/>
    <col min="2567" max="2567" width="11.42578125" style="226" hidden="1"/>
    <col min="2568" max="2568" width="2.140625" style="226" hidden="1"/>
    <col min="2569" max="2569" width="13.42578125" style="226" hidden="1"/>
    <col min="2570" max="2570" width="2.140625" style="226" hidden="1"/>
    <col min="2571" max="2571" width="15" style="226" hidden="1"/>
    <col min="2572" max="2572" width="2.140625" style="226" hidden="1"/>
    <col min="2573" max="2573" width="11.42578125" style="226" hidden="1"/>
    <col min="2574" max="2574" width="2.140625" style="226" hidden="1"/>
    <col min="2575" max="2575" width="16.5703125" style="226" hidden="1"/>
    <col min="2576" max="2815" width="11.42578125" style="226" hidden="1"/>
    <col min="2816" max="2816" width="3.5703125" style="226" hidden="1"/>
    <col min="2817" max="2817" width="15.42578125" style="226" hidden="1"/>
    <col min="2818" max="2818" width="34.140625" style="226" hidden="1"/>
    <col min="2819" max="2819" width="26.140625" style="226" hidden="1"/>
    <col min="2820" max="2820" width="3.5703125" style="226" hidden="1"/>
    <col min="2821" max="2821" width="2.140625" style="226" hidden="1"/>
    <col min="2822" max="2822" width="15.85546875" style="226" hidden="1"/>
    <col min="2823" max="2823" width="11.42578125" style="226" hidden="1"/>
    <col min="2824" max="2824" width="2.140625" style="226" hidden="1"/>
    <col min="2825" max="2825" width="13.42578125" style="226" hidden="1"/>
    <col min="2826" max="2826" width="2.140625" style="226" hidden="1"/>
    <col min="2827" max="2827" width="15" style="226" hidden="1"/>
    <col min="2828" max="2828" width="2.140625" style="226" hidden="1"/>
    <col min="2829" max="2829" width="11.42578125" style="226" hidden="1"/>
    <col min="2830" max="2830" width="2.140625" style="226" hidden="1"/>
    <col min="2831" max="2831" width="16.5703125" style="226" hidden="1"/>
    <col min="2832" max="3071" width="11.42578125" style="226" hidden="1"/>
    <col min="3072" max="3072" width="3.5703125" style="226" hidden="1"/>
    <col min="3073" max="3073" width="15.42578125" style="226" hidden="1"/>
    <col min="3074" max="3074" width="34.140625" style="226" hidden="1"/>
    <col min="3075" max="3075" width="26.140625" style="226" hidden="1"/>
    <col min="3076" max="3076" width="3.5703125" style="226" hidden="1"/>
    <col min="3077" max="3077" width="2.140625" style="226" hidden="1"/>
    <col min="3078" max="3078" width="15.85546875" style="226" hidden="1"/>
    <col min="3079" max="3079" width="11.42578125" style="226" hidden="1"/>
    <col min="3080" max="3080" width="2.140625" style="226" hidden="1"/>
    <col min="3081" max="3081" width="13.42578125" style="226" hidden="1"/>
    <col min="3082" max="3082" width="2.140625" style="226" hidden="1"/>
    <col min="3083" max="3083" width="15" style="226" hidden="1"/>
    <col min="3084" max="3084" width="2.140625" style="226" hidden="1"/>
    <col min="3085" max="3085" width="11.42578125" style="226" hidden="1"/>
    <col min="3086" max="3086" width="2.140625" style="226" hidden="1"/>
    <col min="3087" max="3087" width="16.5703125" style="226" hidden="1"/>
    <col min="3088" max="3327" width="11.42578125" style="226" hidden="1"/>
    <col min="3328" max="3328" width="3.5703125" style="226" hidden="1"/>
    <col min="3329" max="3329" width="15.42578125" style="226" hidden="1"/>
    <col min="3330" max="3330" width="34.140625" style="226" hidden="1"/>
    <col min="3331" max="3331" width="26.140625" style="226" hidden="1"/>
    <col min="3332" max="3332" width="3.5703125" style="226" hidden="1"/>
    <col min="3333" max="3333" width="2.140625" style="226" hidden="1"/>
    <col min="3334" max="3334" width="15.85546875" style="226" hidden="1"/>
    <col min="3335" max="3335" width="11.42578125" style="226" hidden="1"/>
    <col min="3336" max="3336" width="2.140625" style="226" hidden="1"/>
    <col min="3337" max="3337" width="13.42578125" style="226" hidden="1"/>
    <col min="3338" max="3338" width="2.140625" style="226" hidden="1"/>
    <col min="3339" max="3339" width="15" style="226" hidden="1"/>
    <col min="3340" max="3340" width="2.140625" style="226" hidden="1"/>
    <col min="3341" max="3341" width="11.42578125" style="226" hidden="1"/>
    <col min="3342" max="3342" width="2.140625" style="226" hidden="1"/>
    <col min="3343" max="3343" width="16.5703125" style="226" hidden="1"/>
    <col min="3344" max="3583" width="11.42578125" style="226" hidden="1"/>
    <col min="3584" max="3584" width="3.5703125" style="226" hidden="1"/>
    <col min="3585" max="3585" width="15.42578125" style="226" hidden="1"/>
    <col min="3586" max="3586" width="34.140625" style="226" hidden="1"/>
    <col min="3587" max="3587" width="26.140625" style="226" hidden="1"/>
    <col min="3588" max="3588" width="3.5703125" style="226" hidden="1"/>
    <col min="3589" max="3589" width="2.140625" style="226" hidden="1"/>
    <col min="3590" max="3590" width="15.85546875" style="226" hidden="1"/>
    <col min="3591" max="3591" width="11.42578125" style="226" hidden="1"/>
    <col min="3592" max="3592" width="2.140625" style="226" hidden="1"/>
    <col min="3593" max="3593" width="13.42578125" style="226" hidden="1"/>
    <col min="3594" max="3594" width="2.140625" style="226" hidden="1"/>
    <col min="3595" max="3595" width="15" style="226" hidden="1"/>
    <col min="3596" max="3596" width="2.140625" style="226" hidden="1"/>
    <col min="3597" max="3597" width="11.42578125" style="226" hidden="1"/>
    <col min="3598" max="3598" width="2.140625" style="226" hidden="1"/>
    <col min="3599" max="3599" width="16.5703125" style="226" hidden="1"/>
    <col min="3600" max="3839" width="11.42578125" style="226" hidden="1"/>
    <col min="3840" max="3840" width="3.5703125" style="226" hidden="1"/>
    <col min="3841" max="3841" width="15.42578125" style="226" hidden="1"/>
    <col min="3842" max="3842" width="34.140625" style="226" hidden="1"/>
    <col min="3843" max="3843" width="26.140625" style="226" hidden="1"/>
    <col min="3844" max="3844" width="3.5703125" style="226" hidden="1"/>
    <col min="3845" max="3845" width="2.140625" style="226" hidden="1"/>
    <col min="3846" max="3846" width="15.85546875" style="226" hidden="1"/>
    <col min="3847" max="3847" width="11.42578125" style="226" hidden="1"/>
    <col min="3848" max="3848" width="2.140625" style="226" hidden="1"/>
    <col min="3849" max="3849" width="13.42578125" style="226" hidden="1"/>
    <col min="3850" max="3850" width="2.140625" style="226" hidden="1"/>
    <col min="3851" max="3851" width="15" style="226" hidden="1"/>
    <col min="3852" max="3852" width="2.140625" style="226" hidden="1"/>
    <col min="3853" max="3853" width="11.42578125" style="226" hidden="1"/>
    <col min="3854" max="3854" width="2.140625" style="226" hidden="1"/>
    <col min="3855" max="3855" width="16.5703125" style="226" hidden="1"/>
    <col min="3856" max="4095" width="11.42578125" style="226" hidden="1"/>
    <col min="4096" max="4096" width="3.5703125" style="226" hidden="1"/>
    <col min="4097" max="4097" width="15.42578125" style="226" hidden="1"/>
    <col min="4098" max="4098" width="34.140625" style="226" hidden="1"/>
    <col min="4099" max="4099" width="26.140625" style="226" hidden="1"/>
    <col min="4100" max="4100" width="3.5703125" style="226" hidden="1"/>
    <col min="4101" max="4101" width="2.140625" style="226" hidden="1"/>
    <col min="4102" max="4102" width="15.85546875" style="226" hidden="1"/>
    <col min="4103" max="4103" width="11.42578125" style="226" hidden="1"/>
    <col min="4104" max="4104" width="2.140625" style="226" hidden="1"/>
    <col min="4105" max="4105" width="13.42578125" style="226" hidden="1"/>
    <col min="4106" max="4106" width="2.140625" style="226" hidden="1"/>
    <col min="4107" max="4107" width="15" style="226" hidden="1"/>
    <col min="4108" max="4108" width="2.140625" style="226" hidden="1"/>
    <col min="4109" max="4109" width="11.42578125" style="226" hidden="1"/>
    <col min="4110" max="4110" width="2.140625" style="226" hidden="1"/>
    <col min="4111" max="4111" width="16.5703125" style="226" hidden="1"/>
    <col min="4112" max="4351" width="11.42578125" style="226" hidden="1"/>
    <col min="4352" max="4352" width="3.5703125" style="226" hidden="1"/>
    <col min="4353" max="4353" width="15.42578125" style="226" hidden="1"/>
    <col min="4354" max="4354" width="34.140625" style="226" hidden="1"/>
    <col min="4355" max="4355" width="26.140625" style="226" hidden="1"/>
    <col min="4356" max="4356" width="3.5703125" style="226" hidden="1"/>
    <col min="4357" max="4357" width="2.140625" style="226" hidden="1"/>
    <col min="4358" max="4358" width="15.85546875" style="226" hidden="1"/>
    <col min="4359" max="4359" width="11.42578125" style="226" hidden="1"/>
    <col min="4360" max="4360" width="2.140625" style="226" hidden="1"/>
    <col min="4361" max="4361" width="13.42578125" style="226" hidden="1"/>
    <col min="4362" max="4362" width="2.140625" style="226" hidden="1"/>
    <col min="4363" max="4363" width="15" style="226" hidden="1"/>
    <col min="4364" max="4364" width="2.140625" style="226" hidden="1"/>
    <col min="4365" max="4365" width="11.42578125" style="226" hidden="1"/>
    <col min="4366" max="4366" width="2.140625" style="226" hidden="1"/>
    <col min="4367" max="4367" width="16.5703125" style="226" hidden="1"/>
    <col min="4368" max="4607" width="11.42578125" style="226" hidden="1"/>
    <col min="4608" max="4608" width="3.5703125" style="226" hidden="1"/>
    <col min="4609" max="4609" width="15.42578125" style="226" hidden="1"/>
    <col min="4610" max="4610" width="34.140625" style="226" hidden="1"/>
    <col min="4611" max="4611" width="26.140625" style="226" hidden="1"/>
    <col min="4612" max="4612" width="3.5703125" style="226" hidden="1"/>
    <col min="4613" max="4613" width="2.140625" style="226" hidden="1"/>
    <col min="4614" max="4614" width="15.85546875" style="226" hidden="1"/>
    <col min="4615" max="4615" width="11.42578125" style="226" hidden="1"/>
    <col min="4616" max="4616" width="2.140625" style="226" hidden="1"/>
    <col min="4617" max="4617" width="13.42578125" style="226" hidden="1"/>
    <col min="4618" max="4618" width="2.140625" style="226" hidden="1"/>
    <col min="4619" max="4619" width="15" style="226" hidden="1"/>
    <col min="4620" max="4620" width="2.140625" style="226" hidden="1"/>
    <col min="4621" max="4621" width="11.42578125" style="226" hidden="1"/>
    <col min="4622" max="4622" width="2.140625" style="226" hidden="1"/>
    <col min="4623" max="4623" width="16.5703125" style="226" hidden="1"/>
    <col min="4624" max="4863" width="11.42578125" style="226" hidden="1"/>
    <col min="4864" max="4864" width="3.5703125" style="226" hidden="1"/>
    <col min="4865" max="4865" width="15.42578125" style="226" hidden="1"/>
    <col min="4866" max="4866" width="34.140625" style="226" hidden="1"/>
    <col min="4867" max="4867" width="26.140625" style="226" hidden="1"/>
    <col min="4868" max="4868" width="3.5703125" style="226" hidden="1"/>
    <col min="4869" max="4869" width="2.140625" style="226" hidden="1"/>
    <col min="4870" max="4870" width="15.85546875" style="226" hidden="1"/>
    <col min="4871" max="4871" width="11.42578125" style="226" hidden="1"/>
    <col min="4872" max="4872" width="2.140625" style="226" hidden="1"/>
    <col min="4873" max="4873" width="13.42578125" style="226" hidden="1"/>
    <col min="4874" max="4874" width="2.140625" style="226" hidden="1"/>
    <col min="4875" max="4875" width="15" style="226" hidden="1"/>
    <col min="4876" max="4876" width="2.140625" style="226" hidden="1"/>
    <col min="4877" max="4877" width="11.42578125" style="226" hidden="1"/>
    <col min="4878" max="4878" width="2.140625" style="226" hidden="1"/>
    <col min="4879" max="4879" width="16.5703125" style="226" hidden="1"/>
    <col min="4880" max="5119" width="11.42578125" style="226" hidden="1"/>
    <col min="5120" max="5120" width="3.5703125" style="226" hidden="1"/>
    <col min="5121" max="5121" width="15.42578125" style="226" hidden="1"/>
    <col min="5122" max="5122" width="34.140625" style="226" hidden="1"/>
    <col min="5123" max="5123" width="26.140625" style="226" hidden="1"/>
    <col min="5124" max="5124" width="3.5703125" style="226" hidden="1"/>
    <col min="5125" max="5125" width="2.140625" style="226" hidden="1"/>
    <col min="5126" max="5126" width="15.85546875" style="226" hidden="1"/>
    <col min="5127" max="5127" width="11.42578125" style="226" hidden="1"/>
    <col min="5128" max="5128" width="2.140625" style="226" hidden="1"/>
    <col min="5129" max="5129" width="13.42578125" style="226" hidden="1"/>
    <col min="5130" max="5130" width="2.140625" style="226" hidden="1"/>
    <col min="5131" max="5131" width="15" style="226" hidden="1"/>
    <col min="5132" max="5132" width="2.140625" style="226" hidden="1"/>
    <col min="5133" max="5133" width="11.42578125" style="226" hidden="1"/>
    <col min="5134" max="5134" width="2.140625" style="226" hidden="1"/>
    <col min="5135" max="5135" width="16.5703125" style="226" hidden="1"/>
    <col min="5136" max="5375" width="11.42578125" style="226" hidden="1"/>
    <col min="5376" max="5376" width="3.5703125" style="226" hidden="1"/>
    <col min="5377" max="5377" width="15.42578125" style="226" hidden="1"/>
    <col min="5378" max="5378" width="34.140625" style="226" hidden="1"/>
    <col min="5379" max="5379" width="26.140625" style="226" hidden="1"/>
    <col min="5380" max="5380" width="3.5703125" style="226" hidden="1"/>
    <col min="5381" max="5381" width="2.140625" style="226" hidden="1"/>
    <col min="5382" max="5382" width="15.85546875" style="226" hidden="1"/>
    <col min="5383" max="5383" width="11.42578125" style="226" hidden="1"/>
    <col min="5384" max="5384" width="2.140625" style="226" hidden="1"/>
    <col min="5385" max="5385" width="13.42578125" style="226" hidden="1"/>
    <col min="5386" max="5386" width="2.140625" style="226" hidden="1"/>
    <col min="5387" max="5387" width="15" style="226" hidden="1"/>
    <col min="5388" max="5388" width="2.140625" style="226" hidden="1"/>
    <col min="5389" max="5389" width="11.42578125" style="226" hidden="1"/>
    <col min="5390" max="5390" width="2.140625" style="226" hidden="1"/>
    <col min="5391" max="5391" width="16.5703125" style="226" hidden="1"/>
    <col min="5392" max="5631" width="11.42578125" style="226" hidden="1"/>
    <col min="5632" max="5632" width="3.5703125" style="226" hidden="1"/>
    <col min="5633" max="5633" width="15.42578125" style="226" hidden="1"/>
    <col min="5634" max="5634" width="34.140625" style="226" hidden="1"/>
    <col min="5635" max="5635" width="26.140625" style="226" hidden="1"/>
    <col min="5636" max="5636" width="3.5703125" style="226" hidden="1"/>
    <col min="5637" max="5637" width="2.140625" style="226" hidden="1"/>
    <col min="5638" max="5638" width="15.85546875" style="226" hidden="1"/>
    <col min="5639" max="5639" width="11.42578125" style="226" hidden="1"/>
    <col min="5640" max="5640" width="2.140625" style="226" hidden="1"/>
    <col min="5641" max="5641" width="13.42578125" style="226" hidden="1"/>
    <col min="5642" max="5642" width="2.140625" style="226" hidden="1"/>
    <col min="5643" max="5643" width="15" style="226" hidden="1"/>
    <col min="5644" max="5644" width="2.140625" style="226" hidden="1"/>
    <col min="5645" max="5645" width="11.42578125" style="226" hidden="1"/>
    <col min="5646" max="5646" width="2.140625" style="226" hidden="1"/>
    <col min="5647" max="5647" width="16.5703125" style="226" hidden="1"/>
    <col min="5648" max="5887" width="11.42578125" style="226" hidden="1"/>
    <col min="5888" max="5888" width="3.5703125" style="226" hidden="1"/>
    <col min="5889" max="5889" width="15.42578125" style="226" hidden="1"/>
    <col min="5890" max="5890" width="34.140625" style="226" hidden="1"/>
    <col min="5891" max="5891" width="26.140625" style="226" hidden="1"/>
    <col min="5892" max="5892" width="3.5703125" style="226" hidden="1"/>
    <col min="5893" max="5893" width="2.140625" style="226" hidden="1"/>
    <col min="5894" max="5894" width="15.85546875" style="226" hidden="1"/>
    <col min="5895" max="5895" width="11.42578125" style="226" hidden="1"/>
    <col min="5896" max="5896" width="2.140625" style="226" hidden="1"/>
    <col min="5897" max="5897" width="13.42578125" style="226" hidden="1"/>
    <col min="5898" max="5898" width="2.140625" style="226" hidden="1"/>
    <col min="5899" max="5899" width="15" style="226" hidden="1"/>
    <col min="5900" max="5900" width="2.140625" style="226" hidden="1"/>
    <col min="5901" max="5901" width="11.42578125" style="226" hidden="1"/>
    <col min="5902" max="5902" width="2.140625" style="226" hidden="1"/>
    <col min="5903" max="5903" width="16.5703125" style="226" hidden="1"/>
    <col min="5904" max="6143" width="11.42578125" style="226" hidden="1"/>
    <col min="6144" max="6144" width="3.5703125" style="226" hidden="1"/>
    <col min="6145" max="6145" width="15.42578125" style="226" hidden="1"/>
    <col min="6146" max="6146" width="34.140625" style="226" hidden="1"/>
    <col min="6147" max="6147" width="26.140625" style="226" hidden="1"/>
    <col min="6148" max="6148" width="3.5703125" style="226" hidden="1"/>
    <col min="6149" max="6149" width="2.140625" style="226" hidden="1"/>
    <col min="6150" max="6150" width="15.85546875" style="226" hidden="1"/>
    <col min="6151" max="6151" width="11.42578125" style="226" hidden="1"/>
    <col min="6152" max="6152" width="2.140625" style="226" hidden="1"/>
    <col min="6153" max="6153" width="13.42578125" style="226" hidden="1"/>
    <col min="6154" max="6154" width="2.140625" style="226" hidden="1"/>
    <col min="6155" max="6155" width="15" style="226" hidden="1"/>
    <col min="6156" max="6156" width="2.140625" style="226" hidden="1"/>
    <col min="6157" max="6157" width="11.42578125" style="226" hidden="1"/>
    <col min="6158" max="6158" width="2.140625" style="226" hidden="1"/>
    <col min="6159" max="6159" width="16.5703125" style="226" hidden="1"/>
    <col min="6160" max="6399" width="11.42578125" style="226" hidden="1"/>
    <col min="6400" max="6400" width="3.5703125" style="226" hidden="1"/>
    <col min="6401" max="6401" width="15.42578125" style="226" hidden="1"/>
    <col min="6402" max="6402" width="34.140625" style="226" hidden="1"/>
    <col min="6403" max="6403" width="26.140625" style="226" hidden="1"/>
    <col min="6404" max="6404" width="3.5703125" style="226" hidden="1"/>
    <col min="6405" max="6405" width="2.140625" style="226" hidden="1"/>
    <col min="6406" max="6406" width="15.85546875" style="226" hidden="1"/>
    <col min="6407" max="6407" width="11.42578125" style="226" hidden="1"/>
    <col min="6408" max="6408" width="2.140625" style="226" hidden="1"/>
    <col min="6409" max="6409" width="13.42578125" style="226" hidden="1"/>
    <col min="6410" max="6410" width="2.140625" style="226" hidden="1"/>
    <col min="6411" max="6411" width="15" style="226" hidden="1"/>
    <col min="6412" max="6412" width="2.140625" style="226" hidden="1"/>
    <col min="6413" max="6413" width="11.42578125" style="226" hidden="1"/>
    <col min="6414" max="6414" width="2.140625" style="226" hidden="1"/>
    <col min="6415" max="6415" width="16.5703125" style="226" hidden="1"/>
    <col min="6416" max="6655" width="11.42578125" style="226" hidden="1"/>
    <col min="6656" max="6656" width="3.5703125" style="226" hidden="1"/>
    <col min="6657" max="6657" width="15.42578125" style="226" hidden="1"/>
    <col min="6658" max="6658" width="34.140625" style="226" hidden="1"/>
    <col min="6659" max="6659" width="26.140625" style="226" hidden="1"/>
    <col min="6660" max="6660" width="3.5703125" style="226" hidden="1"/>
    <col min="6661" max="6661" width="2.140625" style="226" hidden="1"/>
    <col min="6662" max="6662" width="15.85546875" style="226" hidden="1"/>
    <col min="6663" max="6663" width="11.42578125" style="226" hidden="1"/>
    <col min="6664" max="6664" width="2.140625" style="226" hidden="1"/>
    <col min="6665" max="6665" width="13.42578125" style="226" hidden="1"/>
    <col min="6666" max="6666" width="2.140625" style="226" hidden="1"/>
    <col min="6667" max="6667" width="15" style="226" hidden="1"/>
    <col min="6668" max="6668" width="2.140625" style="226" hidden="1"/>
    <col min="6669" max="6669" width="11.42578125" style="226" hidden="1"/>
    <col min="6670" max="6670" width="2.140625" style="226" hidden="1"/>
    <col min="6671" max="6671" width="16.5703125" style="226" hidden="1"/>
    <col min="6672" max="6911" width="11.42578125" style="226" hidden="1"/>
    <col min="6912" max="6912" width="3.5703125" style="226" hidden="1"/>
    <col min="6913" max="6913" width="15.42578125" style="226" hidden="1"/>
    <col min="6914" max="6914" width="34.140625" style="226" hidden="1"/>
    <col min="6915" max="6915" width="26.140625" style="226" hidden="1"/>
    <col min="6916" max="6916" width="3.5703125" style="226" hidden="1"/>
    <col min="6917" max="6917" width="2.140625" style="226" hidden="1"/>
    <col min="6918" max="6918" width="15.85546875" style="226" hidden="1"/>
    <col min="6919" max="6919" width="11.42578125" style="226" hidden="1"/>
    <col min="6920" max="6920" width="2.140625" style="226" hidden="1"/>
    <col min="6921" max="6921" width="13.42578125" style="226" hidden="1"/>
    <col min="6922" max="6922" width="2.140625" style="226" hidden="1"/>
    <col min="6923" max="6923" width="15" style="226" hidden="1"/>
    <col min="6924" max="6924" width="2.140625" style="226" hidden="1"/>
    <col min="6925" max="6925" width="11.42578125" style="226" hidden="1"/>
    <col min="6926" max="6926" width="2.140625" style="226" hidden="1"/>
    <col min="6927" max="6927" width="16.5703125" style="226" hidden="1"/>
    <col min="6928" max="7167" width="11.42578125" style="226" hidden="1"/>
    <col min="7168" max="7168" width="3.5703125" style="226" hidden="1"/>
    <col min="7169" max="7169" width="15.42578125" style="226" hidden="1"/>
    <col min="7170" max="7170" width="34.140625" style="226" hidden="1"/>
    <col min="7171" max="7171" width="26.140625" style="226" hidden="1"/>
    <col min="7172" max="7172" width="3.5703125" style="226" hidden="1"/>
    <col min="7173" max="7173" width="2.140625" style="226" hidden="1"/>
    <col min="7174" max="7174" width="15.85546875" style="226" hidden="1"/>
    <col min="7175" max="7175" width="11.42578125" style="226" hidden="1"/>
    <col min="7176" max="7176" width="2.140625" style="226" hidden="1"/>
    <col min="7177" max="7177" width="13.42578125" style="226" hidden="1"/>
    <col min="7178" max="7178" width="2.140625" style="226" hidden="1"/>
    <col min="7179" max="7179" width="15" style="226" hidden="1"/>
    <col min="7180" max="7180" width="2.140625" style="226" hidden="1"/>
    <col min="7181" max="7181" width="11.42578125" style="226" hidden="1"/>
    <col min="7182" max="7182" width="2.140625" style="226" hidden="1"/>
    <col min="7183" max="7183" width="16.5703125" style="226" hidden="1"/>
    <col min="7184" max="7423" width="11.42578125" style="226" hidden="1"/>
    <col min="7424" max="7424" width="3.5703125" style="226" hidden="1"/>
    <col min="7425" max="7425" width="15.42578125" style="226" hidden="1"/>
    <col min="7426" max="7426" width="34.140625" style="226" hidden="1"/>
    <col min="7427" max="7427" width="26.140625" style="226" hidden="1"/>
    <col min="7428" max="7428" width="3.5703125" style="226" hidden="1"/>
    <col min="7429" max="7429" width="2.140625" style="226" hidden="1"/>
    <col min="7430" max="7430" width="15.85546875" style="226" hidden="1"/>
    <col min="7431" max="7431" width="11.42578125" style="226" hidden="1"/>
    <col min="7432" max="7432" width="2.140625" style="226" hidden="1"/>
    <col min="7433" max="7433" width="13.42578125" style="226" hidden="1"/>
    <col min="7434" max="7434" width="2.140625" style="226" hidden="1"/>
    <col min="7435" max="7435" width="15" style="226" hidden="1"/>
    <col min="7436" max="7436" width="2.140625" style="226" hidden="1"/>
    <col min="7437" max="7437" width="11.42578125" style="226" hidden="1"/>
    <col min="7438" max="7438" width="2.140625" style="226" hidden="1"/>
    <col min="7439" max="7439" width="16.5703125" style="226" hidden="1"/>
    <col min="7440" max="7679" width="11.42578125" style="226" hidden="1"/>
    <col min="7680" max="7680" width="3.5703125" style="226" hidden="1"/>
    <col min="7681" max="7681" width="15.42578125" style="226" hidden="1"/>
    <col min="7682" max="7682" width="34.140625" style="226" hidden="1"/>
    <col min="7683" max="7683" width="26.140625" style="226" hidden="1"/>
    <col min="7684" max="7684" width="3.5703125" style="226" hidden="1"/>
    <col min="7685" max="7685" width="2.140625" style="226" hidden="1"/>
    <col min="7686" max="7686" width="15.85546875" style="226" hidden="1"/>
    <col min="7687" max="7687" width="11.42578125" style="226" hidden="1"/>
    <col min="7688" max="7688" width="2.140625" style="226" hidden="1"/>
    <col min="7689" max="7689" width="13.42578125" style="226" hidden="1"/>
    <col min="7690" max="7690" width="2.140625" style="226" hidden="1"/>
    <col min="7691" max="7691" width="15" style="226" hidden="1"/>
    <col min="7692" max="7692" width="2.140625" style="226" hidden="1"/>
    <col min="7693" max="7693" width="11.42578125" style="226" hidden="1"/>
    <col min="7694" max="7694" width="2.140625" style="226" hidden="1"/>
    <col min="7695" max="7695" width="16.5703125" style="226" hidden="1"/>
    <col min="7696" max="7935" width="11.42578125" style="226" hidden="1"/>
    <col min="7936" max="7936" width="3.5703125" style="226" hidden="1"/>
    <col min="7937" max="7937" width="15.42578125" style="226" hidden="1"/>
    <col min="7938" max="7938" width="34.140625" style="226" hidden="1"/>
    <col min="7939" max="7939" width="26.140625" style="226" hidden="1"/>
    <col min="7940" max="7940" width="3.5703125" style="226" hidden="1"/>
    <col min="7941" max="7941" width="2.140625" style="226" hidden="1"/>
    <col min="7942" max="7942" width="15.85546875" style="226" hidden="1"/>
    <col min="7943" max="7943" width="11.42578125" style="226" hidden="1"/>
    <col min="7944" max="7944" width="2.140625" style="226" hidden="1"/>
    <col min="7945" max="7945" width="13.42578125" style="226" hidden="1"/>
    <col min="7946" max="7946" width="2.140625" style="226" hidden="1"/>
    <col min="7947" max="7947" width="15" style="226" hidden="1"/>
    <col min="7948" max="7948" width="2.140625" style="226" hidden="1"/>
    <col min="7949" max="7949" width="11.42578125" style="226" hidden="1"/>
    <col min="7950" max="7950" width="2.140625" style="226" hidden="1"/>
    <col min="7951" max="7951" width="16.5703125" style="226" hidden="1"/>
    <col min="7952" max="8191" width="11.42578125" style="226" hidden="1"/>
    <col min="8192" max="8192" width="3.5703125" style="226" hidden="1"/>
    <col min="8193" max="8193" width="15.42578125" style="226" hidden="1"/>
    <col min="8194" max="8194" width="34.140625" style="226" hidden="1"/>
    <col min="8195" max="8195" width="26.140625" style="226" hidden="1"/>
    <col min="8196" max="8196" width="3.5703125" style="226" hidden="1"/>
    <col min="8197" max="8197" width="2.140625" style="226" hidden="1"/>
    <col min="8198" max="8198" width="15.85546875" style="226" hidden="1"/>
    <col min="8199" max="8199" width="11.42578125" style="226" hidden="1"/>
    <col min="8200" max="8200" width="2.140625" style="226" hidden="1"/>
    <col min="8201" max="8201" width="13.42578125" style="226" hidden="1"/>
    <col min="8202" max="8202" width="2.140625" style="226" hidden="1"/>
    <col min="8203" max="8203" width="15" style="226" hidden="1"/>
    <col min="8204" max="8204" width="2.140625" style="226" hidden="1"/>
    <col min="8205" max="8205" width="11.42578125" style="226" hidden="1"/>
    <col min="8206" max="8206" width="2.140625" style="226" hidden="1"/>
    <col min="8207" max="8207" width="16.5703125" style="226" hidden="1"/>
    <col min="8208" max="8447" width="11.42578125" style="226" hidden="1"/>
    <col min="8448" max="8448" width="3.5703125" style="226" hidden="1"/>
    <col min="8449" max="8449" width="15.42578125" style="226" hidden="1"/>
    <col min="8450" max="8450" width="34.140625" style="226" hidden="1"/>
    <col min="8451" max="8451" width="26.140625" style="226" hidden="1"/>
    <col min="8452" max="8452" width="3.5703125" style="226" hidden="1"/>
    <col min="8453" max="8453" width="2.140625" style="226" hidden="1"/>
    <col min="8454" max="8454" width="15.85546875" style="226" hidden="1"/>
    <col min="8455" max="8455" width="11.42578125" style="226" hidden="1"/>
    <col min="8456" max="8456" width="2.140625" style="226" hidden="1"/>
    <col min="8457" max="8457" width="13.42578125" style="226" hidden="1"/>
    <col min="8458" max="8458" width="2.140625" style="226" hidden="1"/>
    <col min="8459" max="8459" width="15" style="226" hidden="1"/>
    <col min="8460" max="8460" width="2.140625" style="226" hidden="1"/>
    <col min="8461" max="8461" width="11.42578125" style="226" hidden="1"/>
    <col min="8462" max="8462" width="2.140625" style="226" hidden="1"/>
    <col min="8463" max="8463" width="16.5703125" style="226" hidden="1"/>
    <col min="8464" max="8703" width="11.42578125" style="226" hidden="1"/>
    <col min="8704" max="8704" width="3.5703125" style="226" hidden="1"/>
    <col min="8705" max="8705" width="15.42578125" style="226" hidden="1"/>
    <col min="8706" max="8706" width="34.140625" style="226" hidden="1"/>
    <col min="8707" max="8707" width="26.140625" style="226" hidden="1"/>
    <col min="8708" max="8708" width="3.5703125" style="226" hidden="1"/>
    <col min="8709" max="8709" width="2.140625" style="226" hidden="1"/>
    <col min="8710" max="8710" width="15.85546875" style="226" hidden="1"/>
    <col min="8711" max="8711" width="11.42578125" style="226" hidden="1"/>
    <col min="8712" max="8712" width="2.140625" style="226" hidden="1"/>
    <col min="8713" max="8713" width="13.42578125" style="226" hidden="1"/>
    <col min="8714" max="8714" width="2.140625" style="226" hidden="1"/>
    <col min="8715" max="8715" width="15" style="226" hidden="1"/>
    <col min="8716" max="8716" width="2.140625" style="226" hidden="1"/>
    <col min="8717" max="8717" width="11.42578125" style="226" hidden="1"/>
    <col min="8718" max="8718" width="2.140625" style="226" hidden="1"/>
    <col min="8719" max="8719" width="16.5703125" style="226" hidden="1"/>
    <col min="8720" max="8959" width="11.42578125" style="226" hidden="1"/>
    <col min="8960" max="8960" width="3.5703125" style="226" hidden="1"/>
    <col min="8961" max="8961" width="15.42578125" style="226" hidden="1"/>
    <col min="8962" max="8962" width="34.140625" style="226" hidden="1"/>
    <col min="8963" max="8963" width="26.140625" style="226" hidden="1"/>
    <col min="8964" max="8964" width="3.5703125" style="226" hidden="1"/>
    <col min="8965" max="8965" width="2.140625" style="226" hidden="1"/>
    <col min="8966" max="8966" width="15.85546875" style="226" hidden="1"/>
    <col min="8967" max="8967" width="11.42578125" style="226" hidden="1"/>
    <col min="8968" max="8968" width="2.140625" style="226" hidden="1"/>
    <col min="8969" max="8969" width="13.42578125" style="226" hidden="1"/>
    <col min="8970" max="8970" width="2.140625" style="226" hidden="1"/>
    <col min="8971" max="8971" width="15" style="226" hidden="1"/>
    <col min="8972" max="8972" width="2.140625" style="226" hidden="1"/>
    <col min="8973" max="8973" width="11.42578125" style="226" hidden="1"/>
    <col min="8974" max="8974" width="2.140625" style="226" hidden="1"/>
    <col min="8975" max="8975" width="16.5703125" style="226" hidden="1"/>
    <col min="8976" max="9215" width="11.42578125" style="226" hidden="1"/>
    <col min="9216" max="9216" width="3.5703125" style="226" hidden="1"/>
    <col min="9217" max="9217" width="15.42578125" style="226" hidden="1"/>
    <col min="9218" max="9218" width="34.140625" style="226" hidden="1"/>
    <col min="9219" max="9219" width="26.140625" style="226" hidden="1"/>
    <col min="9220" max="9220" width="3.5703125" style="226" hidden="1"/>
    <col min="9221" max="9221" width="2.140625" style="226" hidden="1"/>
    <col min="9222" max="9222" width="15.85546875" style="226" hidden="1"/>
    <col min="9223" max="9223" width="11.42578125" style="226" hidden="1"/>
    <col min="9224" max="9224" width="2.140625" style="226" hidden="1"/>
    <col min="9225" max="9225" width="13.42578125" style="226" hidden="1"/>
    <col min="9226" max="9226" width="2.140625" style="226" hidden="1"/>
    <col min="9227" max="9227" width="15" style="226" hidden="1"/>
    <col min="9228" max="9228" width="2.140625" style="226" hidden="1"/>
    <col min="9229" max="9229" width="11.42578125" style="226" hidden="1"/>
    <col min="9230" max="9230" width="2.140625" style="226" hidden="1"/>
    <col min="9231" max="9231" width="16.5703125" style="226" hidden="1"/>
    <col min="9232" max="9471" width="11.42578125" style="226" hidden="1"/>
    <col min="9472" max="9472" width="3.5703125" style="226" hidden="1"/>
    <col min="9473" max="9473" width="15.42578125" style="226" hidden="1"/>
    <col min="9474" max="9474" width="34.140625" style="226" hidden="1"/>
    <col min="9475" max="9475" width="26.140625" style="226" hidden="1"/>
    <col min="9476" max="9476" width="3.5703125" style="226" hidden="1"/>
    <col min="9477" max="9477" width="2.140625" style="226" hidden="1"/>
    <col min="9478" max="9478" width="15.85546875" style="226" hidden="1"/>
    <col min="9479" max="9479" width="11.42578125" style="226" hidden="1"/>
    <col min="9480" max="9480" width="2.140625" style="226" hidden="1"/>
    <col min="9481" max="9481" width="13.42578125" style="226" hidden="1"/>
    <col min="9482" max="9482" width="2.140625" style="226" hidden="1"/>
    <col min="9483" max="9483" width="15" style="226" hidden="1"/>
    <col min="9484" max="9484" width="2.140625" style="226" hidden="1"/>
    <col min="9485" max="9485" width="11.42578125" style="226" hidden="1"/>
    <col min="9486" max="9486" width="2.140625" style="226" hidden="1"/>
    <col min="9487" max="9487" width="16.5703125" style="226" hidden="1"/>
    <col min="9488" max="9727" width="11.42578125" style="226" hidden="1"/>
    <col min="9728" max="9728" width="3.5703125" style="226" hidden="1"/>
    <col min="9729" max="9729" width="15.42578125" style="226" hidden="1"/>
    <col min="9730" max="9730" width="34.140625" style="226" hidden="1"/>
    <col min="9731" max="9731" width="26.140625" style="226" hidden="1"/>
    <col min="9732" max="9732" width="3.5703125" style="226" hidden="1"/>
    <col min="9733" max="9733" width="2.140625" style="226" hidden="1"/>
    <col min="9734" max="9734" width="15.85546875" style="226" hidden="1"/>
    <col min="9735" max="9735" width="11.42578125" style="226" hidden="1"/>
    <col min="9736" max="9736" width="2.140625" style="226" hidden="1"/>
    <col min="9737" max="9737" width="13.42578125" style="226" hidden="1"/>
    <col min="9738" max="9738" width="2.140625" style="226" hidden="1"/>
    <col min="9739" max="9739" width="15" style="226" hidden="1"/>
    <col min="9740" max="9740" width="2.140625" style="226" hidden="1"/>
    <col min="9741" max="9741" width="11.42578125" style="226" hidden="1"/>
    <col min="9742" max="9742" width="2.140625" style="226" hidden="1"/>
    <col min="9743" max="9743" width="16.5703125" style="226" hidden="1"/>
    <col min="9744" max="9983" width="11.42578125" style="226" hidden="1"/>
    <col min="9984" max="9984" width="3.5703125" style="226" hidden="1"/>
    <col min="9985" max="9985" width="15.42578125" style="226" hidden="1"/>
    <col min="9986" max="9986" width="34.140625" style="226" hidden="1"/>
    <col min="9987" max="9987" width="26.140625" style="226" hidden="1"/>
    <col min="9988" max="9988" width="3.5703125" style="226" hidden="1"/>
    <col min="9989" max="9989" width="2.140625" style="226" hidden="1"/>
    <col min="9990" max="9990" width="15.85546875" style="226" hidden="1"/>
    <col min="9991" max="9991" width="11.42578125" style="226" hidden="1"/>
    <col min="9992" max="9992" width="2.140625" style="226" hidden="1"/>
    <col min="9993" max="9993" width="13.42578125" style="226" hidden="1"/>
    <col min="9994" max="9994" width="2.140625" style="226" hidden="1"/>
    <col min="9995" max="9995" width="15" style="226" hidden="1"/>
    <col min="9996" max="9996" width="2.140625" style="226" hidden="1"/>
    <col min="9997" max="9997" width="11.42578125" style="226" hidden="1"/>
    <col min="9998" max="9998" width="2.140625" style="226" hidden="1"/>
    <col min="9999" max="9999" width="16.5703125" style="226" hidden="1"/>
    <col min="10000" max="10239" width="11.42578125" style="226" hidden="1"/>
    <col min="10240" max="10240" width="3.5703125" style="226" hidden="1"/>
    <col min="10241" max="10241" width="15.42578125" style="226" hidden="1"/>
    <col min="10242" max="10242" width="34.140625" style="226" hidden="1"/>
    <col min="10243" max="10243" width="26.140625" style="226" hidden="1"/>
    <col min="10244" max="10244" width="3.5703125" style="226" hidden="1"/>
    <col min="10245" max="10245" width="2.140625" style="226" hidden="1"/>
    <col min="10246" max="10246" width="15.85546875" style="226" hidden="1"/>
    <col min="10247" max="10247" width="11.42578125" style="226" hidden="1"/>
    <col min="10248" max="10248" width="2.140625" style="226" hidden="1"/>
    <col min="10249" max="10249" width="13.42578125" style="226" hidden="1"/>
    <col min="10250" max="10250" width="2.140625" style="226" hidden="1"/>
    <col min="10251" max="10251" width="15" style="226" hidden="1"/>
    <col min="10252" max="10252" width="2.140625" style="226" hidden="1"/>
    <col min="10253" max="10253" width="11.42578125" style="226" hidden="1"/>
    <col min="10254" max="10254" width="2.140625" style="226" hidden="1"/>
    <col min="10255" max="10255" width="16.5703125" style="226" hidden="1"/>
    <col min="10256" max="10495" width="11.42578125" style="226" hidden="1"/>
    <col min="10496" max="10496" width="3.5703125" style="226" hidden="1"/>
    <col min="10497" max="10497" width="15.42578125" style="226" hidden="1"/>
    <col min="10498" max="10498" width="34.140625" style="226" hidden="1"/>
    <col min="10499" max="10499" width="26.140625" style="226" hidden="1"/>
    <col min="10500" max="10500" width="3.5703125" style="226" hidden="1"/>
    <col min="10501" max="10501" width="2.140625" style="226" hidden="1"/>
    <col min="10502" max="10502" width="15.85546875" style="226" hidden="1"/>
    <col min="10503" max="10503" width="11.42578125" style="226" hidden="1"/>
    <col min="10504" max="10504" width="2.140625" style="226" hidden="1"/>
    <col min="10505" max="10505" width="13.42578125" style="226" hidden="1"/>
    <col min="10506" max="10506" width="2.140625" style="226" hidden="1"/>
    <col min="10507" max="10507" width="15" style="226" hidden="1"/>
    <col min="10508" max="10508" width="2.140625" style="226" hidden="1"/>
    <col min="10509" max="10509" width="11.42578125" style="226" hidden="1"/>
    <col min="10510" max="10510" width="2.140625" style="226" hidden="1"/>
    <col min="10511" max="10511" width="16.5703125" style="226" hidden="1"/>
    <col min="10512" max="10751" width="11.42578125" style="226" hidden="1"/>
    <col min="10752" max="10752" width="3.5703125" style="226" hidden="1"/>
    <col min="10753" max="10753" width="15.42578125" style="226" hidden="1"/>
    <col min="10754" max="10754" width="34.140625" style="226" hidden="1"/>
    <col min="10755" max="10755" width="26.140625" style="226" hidden="1"/>
    <col min="10756" max="10756" width="3.5703125" style="226" hidden="1"/>
    <col min="10757" max="10757" width="2.140625" style="226" hidden="1"/>
    <col min="10758" max="10758" width="15.85546875" style="226" hidden="1"/>
    <col min="10759" max="10759" width="11.42578125" style="226" hidden="1"/>
    <col min="10760" max="10760" width="2.140625" style="226" hidden="1"/>
    <col min="10761" max="10761" width="13.42578125" style="226" hidden="1"/>
    <col min="10762" max="10762" width="2.140625" style="226" hidden="1"/>
    <col min="10763" max="10763" width="15" style="226" hidden="1"/>
    <col min="10764" max="10764" width="2.140625" style="226" hidden="1"/>
    <col min="10765" max="10765" width="11.42578125" style="226" hidden="1"/>
    <col min="10766" max="10766" width="2.140625" style="226" hidden="1"/>
    <col min="10767" max="10767" width="16.5703125" style="226" hidden="1"/>
    <col min="10768" max="11007" width="11.42578125" style="226" hidden="1"/>
    <col min="11008" max="11008" width="3.5703125" style="226" hidden="1"/>
    <col min="11009" max="11009" width="15.42578125" style="226" hidden="1"/>
    <col min="11010" max="11010" width="34.140625" style="226" hidden="1"/>
    <col min="11011" max="11011" width="26.140625" style="226" hidden="1"/>
    <col min="11012" max="11012" width="3.5703125" style="226" hidden="1"/>
    <col min="11013" max="11013" width="2.140625" style="226" hidden="1"/>
    <col min="11014" max="11014" width="15.85546875" style="226" hidden="1"/>
    <col min="11015" max="11015" width="11.42578125" style="226" hidden="1"/>
    <col min="11016" max="11016" width="2.140625" style="226" hidden="1"/>
    <col min="11017" max="11017" width="13.42578125" style="226" hidden="1"/>
    <col min="11018" max="11018" width="2.140625" style="226" hidden="1"/>
    <col min="11019" max="11019" width="15" style="226" hidden="1"/>
    <col min="11020" max="11020" width="2.140625" style="226" hidden="1"/>
    <col min="11021" max="11021" width="11.42578125" style="226" hidden="1"/>
    <col min="11022" max="11022" width="2.140625" style="226" hidden="1"/>
    <col min="11023" max="11023" width="16.5703125" style="226" hidden="1"/>
    <col min="11024" max="11263" width="11.42578125" style="226" hidden="1"/>
    <col min="11264" max="11264" width="3.5703125" style="226" hidden="1"/>
    <col min="11265" max="11265" width="15.42578125" style="226" hidden="1"/>
    <col min="11266" max="11266" width="34.140625" style="226" hidden="1"/>
    <col min="11267" max="11267" width="26.140625" style="226" hidden="1"/>
    <col min="11268" max="11268" width="3.5703125" style="226" hidden="1"/>
    <col min="11269" max="11269" width="2.140625" style="226" hidden="1"/>
    <col min="11270" max="11270" width="15.85546875" style="226" hidden="1"/>
    <col min="11271" max="11271" width="11.42578125" style="226" hidden="1"/>
    <col min="11272" max="11272" width="2.140625" style="226" hidden="1"/>
    <col min="11273" max="11273" width="13.42578125" style="226" hidden="1"/>
    <col min="11274" max="11274" width="2.140625" style="226" hidden="1"/>
    <col min="11275" max="11275" width="15" style="226" hidden="1"/>
    <col min="11276" max="11276" width="2.140625" style="226" hidden="1"/>
    <col min="11277" max="11277" width="11.42578125" style="226" hidden="1"/>
    <col min="11278" max="11278" width="2.140625" style="226" hidden="1"/>
    <col min="11279" max="11279" width="16.5703125" style="226" hidden="1"/>
    <col min="11280" max="11519" width="11.42578125" style="226" hidden="1"/>
    <col min="11520" max="11520" width="3.5703125" style="226" hidden="1"/>
    <col min="11521" max="11521" width="15.42578125" style="226" hidden="1"/>
    <col min="11522" max="11522" width="34.140625" style="226" hidden="1"/>
    <col min="11523" max="11523" width="26.140625" style="226" hidden="1"/>
    <col min="11524" max="11524" width="3.5703125" style="226" hidden="1"/>
    <col min="11525" max="11525" width="2.140625" style="226" hidden="1"/>
    <col min="11526" max="11526" width="15.85546875" style="226" hidden="1"/>
    <col min="11527" max="11527" width="11.42578125" style="226" hidden="1"/>
    <col min="11528" max="11528" width="2.140625" style="226" hidden="1"/>
    <col min="11529" max="11529" width="13.42578125" style="226" hidden="1"/>
    <col min="11530" max="11530" width="2.140625" style="226" hidden="1"/>
    <col min="11531" max="11531" width="15" style="226" hidden="1"/>
    <col min="11532" max="11532" width="2.140625" style="226" hidden="1"/>
    <col min="11533" max="11533" width="11.42578125" style="226" hidden="1"/>
    <col min="11534" max="11534" width="2.140625" style="226" hidden="1"/>
    <col min="11535" max="11535" width="16.5703125" style="226" hidden="1"/>
    <col min="11536" max="11775" width="11.42578125" style="226" hidden="1"/>
    <col min="11776" max="11776" width="3.5703125" style="226" hidden="1"/>
    <col min="11777" max="11777" width="15.42578125" style="226" hidden="1"/>
    <col min="11778" max="11778" width="34.140625" style="226" hidden="1"/>
    <col min="11779" max="11779" width="26.140625" style="226" hidden="1"/>
    <col min="11780" max="11780" width="3.5703125" style="226" hidden="1"/>
    <col min="11781" max="11781" width="2.140625" style="226" hidden="1"/>
    <col min="11782" max="11782" width="15.85546875" style="226" hidden="1"/>
    <col min="11783" max="11783" width="11.42578125" style="226" hidden="1"/>
    <col min="11784" max="11784" width="2.140625" style="226" hidden="1"/>
    <col min="11785" max="11785" width="13.42578125" style="226" hidden="1"/>
    <col min="11786" max="11786" width="2.140625" style="226" hidden="1"/>
    <col min="11787" max="11787" width="15" style="226" hidden="1"/>
    <col min="11788" max="11788" width="2.140625" style="226" hidden="1"/>
    <col min="11789" max="11789" width="11.42578125" style="226" hidden="1"/>
    <col min="11790" max="11790" width="2.140625" style="226" hidden="1"/>
    <col min="11791" max="11791" width="16.5703125" style="226" hidden="1"/>
    <col min="11792" max="12031" width="11.42578125" style="226" hidden="1"/>
    <col min="12032" max="12032" width="3.5703125" style="226" hidden="1"/>
    <col min="12033" max="12033" width="15.42578125" style="226" hidden="1"/>
    <col min="12034" max="12034" width="34.140625" style="226" hidden="1"/>
    <col min="12035" max="12035" width="26.140625" style="226" hidden="1"/>
    <col min="12036" max="12036" width="3.5703125" style="226" hidden="1"/>
    <col min="12037" max="12037" width="2.140625" style="226" hidden="1"/>
    <col min="12038" max="12038" width="15.85546875" style="226" hidden="1"/>
    <col min="12039" max="12039" width="11.42578125" style="226" hidden="1"/>
    <col min="12040" max="12040" width="2.140625" style="226" hidden="1"/>
    <col min="12041" max="12041" width="13.42578125" style="226" hidden="1"/>
    <col min="12042" max="12042" width="2.140625" style="226" hidden="1"/>
    <col min="12043" max="12043" width="15" style="226" hidden="1"/>
    <col min="12044" max="12044" width="2.140625" style="226" hidden="1"/>
    <col min="12045" max="12045" width="11.42578125" style="226" hidden="1"/>
    <col min="12046" max="12046" width="2.140625" style="226" hidden="1"/>
    <col min="12047" max="12047" width="16.5703125" style="226" hidden="1"/>
    <col min="12048" max="12287" width="11.42578125" style="226" hidden="1"/>
    <col min="12288" max="12288" width="3.5703125" style="226" hidden="1"/>
    <col min="12289" max="12289" width="15.42578125" style="226" hidden="1"/>
    <col min="12290" max="12290" width="34.140625" style="226" hidden="1"/>
    <col min="12291" max="12291" width="26.140625" style="226" hidden="1"/>
    <col min="12292" max="12292" width="3.5703125" style="226" hidden="1"/>
    <col min="12293" max="12293" width="2.140625" style="226" hidden="1"/>
    <col min="12294" max="12294" width="15.85546875" style="226" hidden="1"/>
    <col min="12295" max="12295" width="11.42578125" style="226" hidden="1"/>
    <col min="12296" max="12296" width="2.140625" style="226" hidden="1"/>
    <col min="12297" max="12297" width="13.42578125" style="226" hidden="1"/>
    <col min="12298" max="12298" width="2.140625" style="226" hidden="1"/>
    <col min="12299" max="12299" width="15" style="226" hidden="1"/>
    <col min="12300" max="12300" width="2.140625" style="226" hidden="1"/>
    <col min="12301" max="12301" width="11.42578125" style="226" hidden="1"/>
    <col min="12302" max="12302" width="2.140625" style="226" hidden="1"/>
    <col min="12303" max="12303" width="16.5703125" style="226" hidden="1"/>
    <col min="12304" max="12543" width="11.42578125" style="226" hidden="1"/>
    <col min="12544" max="12544" width="3.5703125" style="226" hidden="1"/>
    <col min="12545" max="12545" width="15.42578125" style="226" hidden="1"/>
    <col min="12546" max="12546" width="34.140625" style="226" hidden="1"/>
    <col min="12547" max="12547" width="26.140625" style="226" hidden="1"/>
    <col min="12548" max="12548" width="3.5703125" style="226" hidden="1"/>
    <col min="12549" max="12549" width="2.140625" style="226" hidden="1"/>
    <col min="12550" max="12550" width="15.85546875" style="226" hidden="1"/>
    <col min="12551" max="12551" width="11.42578125" style="226" hidden="1"/>
    <col min="12552" max="12552" width="2.140625" style="226" hidden="1"/>
    <col min="12553" max="12553" width="13.42578125" style="226" hidden="1"/>
    <col min="12554" max="12554" width="2.140625" style="226" hidden="1"/>
    <col min="12555" max="12555" width="15" style="226" hidden="1"/>
    <col min="12556" max="12556" width="2.140625" style="226" hidden="1"/>
    <col min="12557" max="12557" width="11.42578125" style="226" hidden="1"/>
    <col min="12558" max="12558" width="2.140625" style="226" hidden="1"/>
    <col min="12559" max="12559" width="16.5703125" style="226" hidden="1"/>
    <col min="12560" max="12799" width="11.42578125" style="226" hidden="1"/>
    <col min="12800" max="12800" width="3.5703125" style="226" hidden="1"/>
    <col min="12801" max="12801" width="15.42578125" style="226" hidden="1"/>
    <col min="12802" max="12802" width="34.140625" style="226" hidden="1"/>
    <col min="12803" max="12803" width="26.140625" style="226" hidden="1"/>
    <col min="12804" max="12804" width="3.5703125" style="226" hidden="1"/>
    <col min="12805" max="12805" width="2.140625" style="226" hidden="1"/>
    <col min="12806" max="12806" width="15.85546875" style="226" hidden="1"/>
    <col min="12807" max="12807" width="11.42578125" style="226" hidden="1"/>
    <col min="12808" max="12808" width="2.140625" style="226" hidden="1"/>
    <col min="12809" max="12809" width="13.42578125" style="226" hidden="1"/>
    <col min="12810" max="12810" width="2.140625" style="226" hidden="1"/>
    <col min="12811" max="12811" width="15" style="226" hidden="1"/>
    <col min="12812" max="12812" width="2.140625" style="226" hidden="1"/>
    <col min="12813" max="12813" width="11.42578125" style="226" hidden="1"/>
    <col min="12814" max="12814" width="2.140625" style="226" hidden="1"/>
    <col min="12815" max="12815" width="16.5703125" style="226" hidden="1"/>
    <col min="12816" max="13055" width="11.42578125" style="226" hidden="1"/>
    <col min="13056" max="13056" width="3.5703125" style="226" hidden="1"/>
    <col min="13057" max="13057" width="15.42578125" style="226" hidden="1"/>
    <col min="13058" max="13058" width="34.140625" style="226" hidden="1"/>
    <col min="13059" max="13059" width="26.140625" style="226" hidden="1"/>
    <col min="13060" max="13060" width="3.5703125" style="226" hidden="1"/>
    <col min="13061" max="13061" width="2.140625" style="226" hidden="1"/>
    <col min="13062" max="13062" width="15.85546875" style="226" hidden="1"/>
    <col min="13063" max="13063" width="11.42578125" style="226" hidden="1"/>
    <col min="13064" max="13064" width="2.140625" style="226" hidden="1"/>
    <col min="13065" max="13065" width="13.42578125" style="226" hidden="1"/>
    <col min="13066" max="13066" width="2.140625" style="226" hidden="1"/>
    <col min="13067" max="13067" width="15" style="226" hidden="1"/>
    <col min="13068" max="13068" width="2.140625" style="226" hidden="1"/>
    <col min="13069" max="13069" width="11.42578125" style="226" hidden="1"/>
    <col min="13070" max="13070" width="2.140625" style="226" hidden="1"/>
    <col min="13071" max="13071" width="16.5703125" style="226" hidden="1"/>
    <col min="13072" max="13311" width="11.42578125" style="226" hidden="1"/>
    <col min="13312" max="13312" width="3.5703125" style="226" hidden="1"/>
    <col min="13313" max="13313" width="15.42578125" style="226" hidden="1"/>
    <col min="13314" max="13314" width="34.140625" style="226" hidden="1"/>
    <col min="13315" max="13315" width="26.140625" style="226" hidden="1"/>
    <col min="13316" max="13316" width="3.5703125" style="226" hidden="1"/>
    <col min="13317" max="13317" width="2.140625" style="226" hidden="1"/>
    <col min="13318" max="13318" width="15.85546875" style="226" hidden="1"/>
    <col min="13319" max="13319" width="11.42578125" style="226" hidden="1"/>
    <col min="13320" max="13320" width="2.140625" style="226" hidden="1"/>
    <col min="13321" max="13321" width="13.42578125" style="226" hidden="1"/>
    <col min="13322" max="13322" width="2.140625" style="226" hidden="1"/>
    <col min="13323" max="13323" width="15" style="226" hidden="1"/>
    <col min="13324" max="13324" width="2.140625" style="226" hidden="1"/>
    <col min="13325" max="13325" width="11.42578125" style="226" hidden="1"/>
    <col min="13326" max="13326" width="2.140625" style="226" hidden="1"/>
    <col min="13327" max="13327" width="16.5703125" style="226" hidden="1"/>
    <col min="13328" max="13567" width="11.42578125" style="226" hidden="1"/>
    <col min="13568" max="13568" width="3.5703125" style="226" hidden="1"/>
    <col min="13569" max="13569" width="15.42578125" style="226" hidden="1"/>
    <col min="13570" max="13570" width="34.140625" style="226" hidden="1"/>
    <col min="13571" max="13571" width="26.140625" style="226" hidden="1"/>
    <col min="13572" max="13572" width="3.5703125" style="226" hidden="1"/>
    <col min="13573" max="13573" width="2.140625" style="226" hidden="1"/>
    <col min="13574" max="13574" width="15.85546875" style="226" hidden="1"/>
    <col min="13575" max="13575" width="11.42578125" style="226" hidden="1"/>
    <col min="13576" max="13576" width="2.140625" style="226" hidden="1"/>
    <col min="13577" max="13577" width="13.42578125" style="226" hidden="1"/>
    <col min="13578" max="13578" width="2.140625" style="226" hidden="1"/>
    <col min="13579" max="13579" width="15" style="226" hidden="1"/>
    <col min="13580" max="13580" width="2.140625" style="226" hidden="1"/>
    <col min="13581" max="13581" width="11.42578125" style="226" hidden="1"/>
    <col min="13582" max="13582" width="2.140625" style="226" hidden="1"/>
    <col min="13583" max="13583" width="16.5703125" style="226" hidden="1"/>
    <col min="13584" max="13823" width="11.42578125" style="226" hidden="1"/>
    <col min="13824" max="13824" width="3.5703125" style="226" hidden="1"/>
    <col min="13825" max="13825" width="15.42578125" style="226" hidden="1"/>
    <col min="13826" max="13826" width="34.140625" style="226" hidden="1"/>
    <col min="13827" max="13827" width="26.140625" style="226" hidden="1"/>
    <col min="13828" max="13828" width="3.5703125" style="226" hidden="1"/>
    <col min="13829" max="13829" width="2.140625" style="226" hidden="1"/>
    <col min="13830" max="13830" width="15.85546875" style="226" hidden="1"/>
    <col min="13831" max="13831" width="11.42578125" style="226" hidden="1"/>
    <col min="13832" max="13832" width="2.140625" style="226" hidden="1"/>
    <col min="13833" max="13833" width="13.42578125" style="226" hidden="1"/>
    <col min="13834" max="13834" width="2.140625" style="226" hidden="1"/>
    <col min="13835" max="13835" width="15" style="226" hidden="1"/>
    <col min="13836" max="13836" width="2.140625" style="226" hidden="1"/>
    <col min="13837" max="13837" width="11.42578125" style="226" hidden="1"/>
    <col min="13838" max="13838" width="2.140625" style="226" hidden="1"/>
    <col min="13839" max="13839" width="16.5703125" style="226" hidden="1"/>
    <col min="13840" max="14079" width="11.42578125" style="226" hidden="1"/>
    <col min="14080" max="14080" width="3.5703125" style="226" hidden="1"/>
    <col min="14081" max="14081" width="15.42578125" style="226" hidden="1"/>
    <col min="14082" max="14082" width="34.140625" style="226" hidden="1"/>
    <col min="14083" max="14083" width="26.140625" style="226" hidden="1"/>
    <col min="14084" max="14084" width="3.5703125" style="226" hidden="1"/>
    <col min="14085" max="14085" width="2.140625" style="226" hidden="1"/>
    <col min="14086" max="14086" width="15.85546875" style="226" hidden="1"/>
    <col min="14087" max="14087" width="11.42578125" style="226" hidden="1"/>
    <col min="14088" max="14088" width="2.140625" style="226" hidden="1"/>
    <col min="14089" max="14089" width="13.42578125" style="226" hidden="1"/>
    <col min="14090" max="14090" width="2.140625" style="226" hidden="1"/>
    <col min="14091" max="14091" width="15" style="226" hidden="1"/>
    <col min="14092" max="14092" width="2.140625" style="226" hidden="1"/>
    <col min="14093" max="14093" width="11.42578125" style="226" hidden="1"/>
    <col min="14094" max="14094" width="2.140625" style="226" hidden="1"/>
    <col min="14095" max="14095" width="16.5703125" style="226" hidden="1"/>
    <col min="14096" max="14335" width="11.42578125" style="226" hidden="1"/>
    <col min="14336" max="14336" width="3.5703125" style="226" hidden="1"/>
    <col min="14337" max="14337" width="15.42578125" style="226" hidden="1"/>
    <col min="14338" max="14338" width="34.140625" style="226" hidden="1"/>
    <col min="14339" max="14339" width="26.140625" style="226" hidden="1"/>
    <col min="14340" max="14340" width="3.5703125" style="226" hidden="1"/>
    <col min="14341" max="14341" width="2.140625" style="226" hidden="1"/>
    <col min="14342" max="14342" width="15.85546875" style="226" hidden="1"/>
    <col min="14343" max="14343" width="11.42578125" style="226" hidden="1"/>
    <col min="14344" max="14344" width="2.140625" style="226" hidden="1"/>
    <col min="14345" max="14345" width="13.42578125" style="226" hidden="1"/>
    <col min="14346" max="14346" width="2.140625" style="226" hidden="1"/>
    <col min="14347" max="14347" width="15" style="226" hidden="1"/>
    <col min="14348" max="14348" width="2.140625" style="226" hidden="1"/>
    <col min="14349" max="14349" width="11.42578125" style="226" hidden="1"/>
    <col min="14350" max="14350" width="2.140625" style="226" hidden="1"/>
    <col min="14351" max="14351" width="16.5703125" style="226" hidden="1"/>
    <col min="14352" max="14591" width="11.42578125" style="226" hidden="1"/>
    <col min="14592" max="14592" width="3.5703125" style="226" hidden="1"/>
    <col min="14593" max="14593" width="15.42578125" style="226" hidden="1"/>
    <col min="14594" max="14594" width="34.140625" style="226" hidden="1"/>
    <col min="14595" max="14595" width="26.140625" style="226" hidden="1"/>
    <col min="14596" max="14596" width="3.5703125" style="226" hidden="1"/>
    <col min="14597" max="14597" width="2.140625" style="226" hidden="1"/>
    <col min="14598" max="14598" width="15.85546875" style="226" hidden="1"/>
    <col min="14599" max="14599" width="11.42578125" style="226" hidden="1"/>
    <col min="14600" max="14600" width="2.140625" style="226" hidden="1"/>
    <col min="14601" max="14601" width="13.42578125" style="226" hidden="1"/>
    <col min="14602" max="14602" width="2.140625" style="226" hidden="1"/>
    <col min="14603" max="14603" width="15" style="226" hidden="1"/>
    <col min="14604" max="14604" width="2.140625" style="226" hidden="1"/>
    <col min="14605" max="14605" width="11.42578125" style="226" hidden="1"/>
    <col min="14606" max="14606" width="2.140625" style="226" hidden="1"/>
    <col min="14607" max="14607" width="16.5703125" style="226" hidden="1"/>
    <col min="14608" max="14847" width="11.42578125" style="226" hidden="1"/>
    <col min="14848" max="14848" width="3.5703125" style="226" hidden="1"/>
    <col min="14849" max="14849" width="15.42578125" style="226" hidden="1"/>
    <col min="14850" max="14850" width="34.140625" style="226" hidden="1"/>
    <col min="14851" max="14851" width="26.140625" style="226" hidden="1"/>
    <col min="14852" max="14852" width="3.5703125" style="226" hidden="1"/>
    <col min="14853" max="14853" width="2.140625" style="226" hidden="1"/>
    <col min="14854" max="14854" width="15.85546875" style="226" hidden="1"/>
    <col min="14855" max="14855" width="11.42578125" style="226" hidden="1"/>
    <col min="14856" max="14856" width="2.140625" style="226" hidden="1"/>
    <col min="14857" max="14857" width="13.42578125" style="226" hidden="1"/>
    <col min="14858" max="14858" width="2.140625" style="226" hidden="1"/>
    <col min="14859" max="14859" width="15" style="226" hidden="1"/>
    <col min="14860" max="14860" width="2.140625" style="226" hidden="1"/>
    <col min="14861" max="14861" width="11.42578125" style="226" hidden="1"/>
    <col min="14862" max="14862" width="2.140625" style="226" hidden="1"/>
    <col min="14863" max="14863" width="16.5703125" style="226" hidden="1"/>
    <col min="14864" max="15103" width="11.42578125" style="226" hidden="1"/>
    <col min="15104" max="15104" width="3.5703125" style="226" hidden="1"/>
    <col min="15105" max="15105" width="15.42578125" style="226" hidden="1"/>
    <col min="15106" max="15106" width="34.140625" style="226" hidden="1"/>
    <col min="15107" max="15107" width="26.140625" style="226" hidden="1"/>
    <col min="15108" max="15108" width="3.5703125" style="226" hidden="1"/>
    <col min="15109" max="15109" width="2.140625" style="226" hidden="1"/>
    <col min="15110" max="15110" width="15.85546875" style="226" hidden="1"/>
    <col min="15111" max="15111" width="11.42578125" style="226" hidden="1"/>
    <col min="15112" max="15112" width="2.140625" style="226" hidden="1"/>
    <col min="15113" max="15113" width="13.42578125" style="226" hidden="1"/>
    <col min="15114" max="15114" width="2.140625" style="226" hidden="1"/>
    <col min="15115" max="15115" width="15" style="226" hidden="1"/>
    <col min="15116" max="15116" width="2.140625" style="226" hidden="1"/>
    <col min="15117" max="15117" width="11.42578125" style="226" hidden="1"/>
    <col min="15118" max="15118" width="2.140625" style="226" hidden="1"/>
    <col min="15119" max="15119" width="16.5703125" style="226" hidden="1"/>
    <col min="15120" max="15359" width="11.42578125" style="226" hidden="1"/>
    <col min="15360" max="15360" width="3.5703125" style="226" hidden="1"/>
    <col min="15361" max="15361" width="15.42578125" style="226" hidden="1"/>
    <col min="15362" max="15362" width="34.140625" style="226" hidden="1"/>
    <col min="15363" max="15363" width="26.140625" style="226" hidden="1"/>
    <col min="15364" max="15364" width="3.5703125" style="226" hidden="1"/>
    <col min="15365" max="15365" width="2.140625" style="226" hidden="1"/>
    <col min="15366" max="15366" width="15.85546875" style="226" hidden="1"/>
    <col min="15367" max="15367" width="11.42578125" style="226" hidden="1"/>
    <col min="15368" max="15368" width="2.140625" style="226" hidden="1"/>
    <col min="15369" max="15369" width="13.42578125" style="226" hidden="1"/>
    <col min="15370" max="15370" width="2.140625" style="226" hidden="1"/>
    <col min="15371" max="15371" width="15" style="226" hidden="1"/>
    <col min="15372" max="15372" width="2.140625" style="226" hidden="1"/>
    <col min="15373" max="15373" width="11.42578125" style="226" hidden="1"/>
    <col min="15374" max="15374" width="2.140625" style="226" hidden="1"/>
    <col min="15375" max="15375" width="16.5703125" style="226" hidden="1"/>
    <col min="15376" max="15615" width="11.42578125" style="226" hidden="1"/>
    <col min="15616" max="15616" width="3.5703125" style="226" hidden="1"/>
    <col min="15617" max="15617" width="15.42578125" style="226" hidden="1"/>
    <col min="15618" max="15618" width="34.140625" style="226" hidden="1"/>
    <col min="15619" max="15619" width="26.140625" style="226" hidden="1"/>
    <col min="15620" max="15620" width="3.5703125" style="226" hidden="1"/>
    <col min="15621" max="15621" width="2.140625" style="226" hidden="1"/>
    <col min="15622" max="15622" width="15.85546875" style="226" hidden="1"/>
    <col min="15623" max="15623" width="11.42578125" style="226" hidden="1"/>
    <col min="15624" max="15624" width="2.140625" style="226" hidden="1"/>
    <col min="15625" max="15625" width="13.42578125" style="226" hidden="1"/>
    <col min="15626" max="15626" width="2.140625" style="226" hidden="1"/>
    <col min="15627" max="15627" width="15" style="226" hidden="1"/>
    <col min="15628" max="15628" width="2.140625" style="226" hidden="1"/>
    <col min="15629" max="15629" width="11.42578125" style="226" hidden="1"/>
    <col min="15630" max="15630" width="2.140625" style="226" hidden="1"/>
    <col min="15631" max="15631" width="16.5703125" style="226" hidden="1"/>
    <col min="15632" max="15871" width="11.42578125" style="226" hidden="1"/>
    <col min="15872" max="15872" width="3.5703125" style="226" hidden="1"/>
    <col min="15873" max="15873" width="15.42578125" style="226" hidden="1"/>
    <col min="15874" max="15874" width="34.140625" style="226" hidden="1"/>
    <col min="15875" max="15875" width="26.140625" style="226" hidden="1"/>
    <col min="15876" max="15876" width="3.5703125" style="226" hidden="1"/>
    <col min="15877" max="15877" width="2.140625" style="226" hidden="1"/>
    <col min="15878" max="15878" width="15.85546875" style="226" hidden="1"/>
    <col min="15879" max="15879" width="11.42578125" style="226" hidden="1"/>
    <col min="15880" max="15880" width="2.140625" style="226" hidden="1"/>
    <col min="15881" max="15881" width="13.42578125" style="226" hidden="1"/>
    <col min="15882" max="15882" width="2.140625" style="226" hidden="1"/>
    <col min="15883" max="15883" width="15" style="226" hidden="1"/>
    <col min="15884" max="15884" width="2.140625" style="226" hidden="1"/>
    <col min="15885" max="15885" width="11.42578125" style="226" hidden="1"/>
    <col min="15886" max="15886" width="2.140625" style="226" hidden="1"/>
    <col min="15887" max="15887" width="16.5703125" style="226" hidden="1"/>
    <col min="15888" max="16127" width="11.42578125" style="226" hidden="1"/>
    <col min="16128" max="16128" width="3.5703125" style="226" hidden="1"/>
    <col min="16129" max="16129" width="15.42578125" style="226" hidden="1"/>
    <col min="16130" max="16130" width="34.140625" style="226" hidden="1"/>
    <col min="16131" max="16131" width="26.140625" style="226" hidden="1"/>
    <col min="16132" max="16132" width="3.5703125" style="226" hidden="1"/>
    <col min="16133" max="16133" width="2.140625" style="226" hidden="1"/>
    <col min="16134" max="16134" width="15.85546875" style="226" hidden="1"/>
    <col min="16135" max="16135" width="11.42578125" style="226" hidden="1"/>
    <col min="16136" max="16136" width="2.140625" style="226" hidden="1"/>
    <col min="16137" max="16137" width="13.42578125" style="226" hidden="1"/>
    <col min="16138" max="16138" width="2.140625" style="226" hidden="1"/>
    <col min="16139" max="16139" width="15" style="226" hidden="1"/>
    <col min="16140" max="16140" width="2.140625" style="226" hidden="1"/>
    <col min="16141" max="16141" width="11.42578125" style="226" hidden="1"/>
    <col min="16142" max="16142" width="2.140625" style="226" hidden="1"/>
    <col min="16143" max="16143" width="16.5703125" style="226" hidden="1"/>
    <col min="16144" max="16384" width="9.140625" style="226" hidden="1"/>
  </cols>
  <sheetData>
    <row r="1" spans="2:24" x14ac:dyDescent="0.2">
      <c r="F1" s="275" t="s">
        <v>296</v>
      </c>
      <c r="G1" s="275"/>
      <c r="I1" s="227" t="s">
        <v>297</v>
      </c>
      <c r="K1" s="227" t="s">
        <v>298</v>
      </c>
      <c r="M1" s="227" t="s">
        <v>299</v>
      </c>
      <c r="O1" s="227" t="s">
        <v>300</v>
      </c>
      <c r="Q1" s="275" t="s">
        <v>347</v>
      </c>
      <c r="R1" s="275"/>
      <c r="T1" s="275" t="s">
        <v>353</v>
      </c>
      <c r="U1" s="275"/>
      <c r="W1" s="275" t="s">
        <v>371</v>
      </c>
      <c r="X1" s="275"/>
    </row>
    <row r="2" spans="2:24" ht="15" x14ac:dyDescent="0.25">
      <c r="F2" s="228" t="s">
        <v>301</v>
      </c>
      <c r="G2" s="228">
        <v>1</v>
      </c>
      <c r="I2" s="228">
        <v>18</v>
      </c>
      <c r="K2" s="228" t="s">
        <v>302</v>
      </c>
      <c r="M2" s="229">
        <f ca="1">ROUNDDOWN(TODAY()-I3*365.25+1,0)</f>
        <v>21389</v>
      </c>
      <c r="O2" s="228">
        <v>25000</v>
      </c>
      <c r="Q2" s="228" t="s">
        <v>348</v>
      </c>
      <c r="R2" s="259">
        <f>IF(F28=1,D12,0)</f>
        <v>100000</v>
      </c>
      <c r="T2" s="262" t="s">
        <v>354</v>
      </c>
      <c r="U2" s="228">
        <v>0</v>
      </c>
      <c r="W2" s="228" t="s">
        <v>354</v>
      </c>
      <c r="X2" s="265" t="s">
        <v>372</v>
      </c>
    </row>
    <row r="3" spans="2:24" x14ac:dyDescent="0.2">
      <c r="F3" s="228" t="s">
        <v>303</v>
      </c>
      <c r="G3" s="228">
        <v>0</v>
      </c>
      <c r="I3" s="228">
        <v>64</v>
      </c>
      <c r="K3" s="228" t="s">
        <v>304</v>
      </c>
      <c r="M3" s="229">
        <f ca="1">ROUNDDOWN(TODAY()-I2*365.25+1,0)</f>
        <v>38190</v>
      </c>
      <c r="O3" s="228">
        <v>50000</v>
      </c>
      <c r="Q3" s="228" t="s">
        <v>349</v>
      </c>
      <c r="R3" s="260">
        <f>IF(F28=1,50*90,0)</f>
        <v>4500</v>
      </c>
      <c r="T3" s="262" t="s">
        <v>355</v>
      </c>
      <c r="U3" s="262">
        <v>0.15</v>
      </c>
      <c r="W3" s="228" t="s">
        <v>355</v>
      </c>
      <c r="X3" s="228" t="s">
        <v>373</v>
      </c>
    </row>
    <row r="4" spans="2:24" x14ac:dyDescent="0.2">
      <c r="K4" s="228" t="s">
        <v>305</v>
      </c>
      <c r="O4" s="228">
        <v>100000</v>
      </c>
      <c r="Q4" s="228" t="s">
        <v>350</v>
      </c>
      <c r="R4" s="260">
        <f>IF(F28=1,3000,0)</f>
        <v>3000</v>
      </c>
      <c r="T4" s="228" t="s">
        <v>356</v>
      </c>
      <c r="U4" s="262">
        <v>0.3</v>
      </c>
      <c r="W4" s="228" t="s">
        <v>356</v>
      </c>
      <c r="X4" s="228" t="s">
        <v>374</v>
      </c>
    </row>
    <row r="5" spans="2:24" x14ac:dyDescent="0.2">
      <c r="F5" s="227" t="s">
        <v>306</v>
      </c>
      <c r="K5" s="228" t="s">
        <v>307</v>
      </c>
      <c r="O5" s="230">
        <v>150000</v>
      </c>
      <c r="Q5" s="228" t="s">
        <v>351</v>
      </c>
      <c r="R5" s="260">
        <f>IF(F28=1,2500,0)</f>
        <v>2500</v>
      </c>
    </row>
    <row r="6" spans="2:24" ht="15.75" x14ac:dyDescent="0.25">
      <c r="B6" s="268"/>
      <c r="C6" s="268"/>
      <c r="D6" s="268"/>
      <c r="F6" s="228" t="s">
        <v>308</v>
      </c>
      <c r="O6" s="230">
        <v>250000</v>
      </c>
    </row>
    <row r="7" spans="2:24" ht="15.75" x14ac:dyDescent="0.25">
      <c r="B7" s="268" t="s">
        <v>370</v>
      </c>
      <c r="C7" s="268"/>
      <c r="D7" s="268"/>
      <c r="F7" s="228" t="s">
        <v>309</v>
      </c>
      <c r="O7" s="230">
        <v>500000</v>
      </c>
    </row>
    <row r="8" spans="2:24" x14ac:dyDescent="0.2">
      <c r="B8" s="269" t="s">
        <v>368</v>
      </c>
      <c r="C8" s="269"/>
      <c r="D8" s="269"/>
    </row>
    <row r="9" spans="2:24" x14ac:dyDescent="0.2"/>
    <row r="10" spans="2:24" x14ac:dyDescent="0.2">
      <c r="B10" s="231" t="s">
        <v>310</v>
      </c>
      <c r="C10" s="277" t="s">
        <v>369</v>
      </c>
      <c r="D10" s="277"/>
    </row>
    <row r="11" spans="2:24" ht="6.75" customHeight="1" x14ac:dyDescent="0.2"/>
    <row r="12" spans="2:24" x14ac:dyDescent="0.2">
      <c r="B12" s="231" t="s">
        <v>311</v>
      </c>
      <c r="C12" s="231"/>
      <c r="D12" s="232">
        <v>100000</v>
      </c>
    </row>
    <row r="13" spans="2:24" ht="6.75" customHeight="1" x14ac:dyDescent="0.2">
      <c r="B13" s="231"/>
      <c r="C13" s="231"/>
    </row>
    <row r="14" spans="2:24" x14ac:dyDescent="0.2">
      <c r="B14" s="231" t="s">
        <v>312</v>
      </c>
      <c r="C14" s="231"/>
      <c r="D14" s="233">
        <v>29532</v>
      </c>
    </row>
    <row r="15" spans="2:24" ht="6.75" customHeight="1" x14ac:dyDescent="0.2">
      <c r="B15" s="231"/>
      <c r="C15" s="231"/>
      <c r="D15" s="234"/>
    </row>
    <row r="16" spans="2:24" x14ac:dyDescent="0.2">
      <c r="B16" s="231" t="s">
        <v>313</v>
      </c>
      <c r="C16" s="231"/>
      <c r="D16" s="235">
        <f ca="1">ROUNDDOWN((((TODAY()+1))-D14)/365.25,0)</f>
        <v>41</v>
      </c>
    </row>
    <row r="17" spans="2:6" ht="6.75" customHeight="1" x14ac:dyDescent="0.2">
      <c r="B17" s="231"/>
      <c r="C17" s="231"/>
    </row>
    <row r="18" spans="2:6" x14ac:dyDescent="0.2">
      <c r="B18" s="231" t="s">
        <v>314</v>
      </c>
      <c r="C18" s="231"/>
      <c r="D18" s="236" t="s">
        <v>308</v>
      </c>
    </row>
    <row r="19" spans="2:6" ht="6.75" hidden="1" customHeight="1" x14ac:dyDescent="0.2">
      <c r="B19" s="231"/>
      <c r="C19" s="231"/>
    </row>
    <row r="20" spans="2:6" hidden="1" x14ac:dyDescent="0.2">
      <c r="B20" s="231"/>
      <c r="C20" s="231"/>
      <c r="D20" s="237"/>
    </row>
    <row r="21" spans="2:6" hidden="1" x14ac:dyDescent="0.2">
      <c r="B21" s="231"/>
      <c r="C21" s="231"/>
    </row>
    <row r="22" spans="2:6" hidden="1" x14ac:dyDescent="0.2">
      <c r="B22" s="231" t="s">
        <v>315</v>
      </c>
      <c r="C22" s="231"/>
      <c r="D22" s="238">
        <v>0.5</v>
      </c>
    </row>
    <row r="23" spans="2:6" hidden="1" x14ac:dyDescent="0.2">
      <c r="B23" s="231"/>
      <c r="C23" s="231"/>
    </row>
    <row r="24" spans="2:6" hidden="1" x14ac:dyDescent="0.2"/>
    <row r="25" spans="2:6" ht="6.75" customHeight="1" x14ac:dyDescent="0.2"/>
    <row r="26" spans="2:6" x14ac:dyDescent="0.2">
      <c r="B26" s="231" t="s">
        <v>316</v>
      </c>
      <c r="C26" s="231"/>
      <c r="D26" s="236" t="s">
        <v>307</v>
      </c>
    </row>
    <row r="27" spans="2:6" ht="6.75" customHeight="1" x14ac:dyDescent="0.2">
      <c r="B27" s="231"/>
      <c r="C27" s="231"/>
      <c r="D27" s="239"/>
    </row>
    <row r="28" spans="2:6" x14ac:dyDescent="0.2">
      <c r="B28" s="240" t="s">
        <v>317</v>
      </c>
      <c r="C28" s="231"/>
      <c r="D28" s="236" t="s">
        <v>301</v>
      </c>
      <c r="F28" s="226">
        <f>VLOOKUP(D28,F2:G3,2,FALSE)</f>
        <v>1</v>
      </c>
    </row>
    <row r="29" spans="2:6" ht="14.25" customHeight="1" x14ac:dyDescent="0.2">
      <c r="B29" s="276" t="s">
        <v>318</v>
      </c>
      <c r="C29" s="276"/>
      <c r="D29" s="239"/>
    </row>
    <row r="30" spans="2:6" ht="16.5" customHeight="1" x14ac:dyDescent="0.2">
      <c r="B30" s="276"/>
      <c r="C30" s="276"/>
      <c r="D30" s="239"/>
    </row>
    <row r="31" spans="2:6" ht="16.5" customHeight="1" x14ac:dyDescent="0.2">
      <c r="B31" s="240" t="s">
        <v>352</v>
      </c>
      <c r="C31" s="261"/>
      <c r="D31" s="236" t="s">
        <v>356</v>
      </c>
      <c r="F31" s="226">
        <f>VLOOKUP(D31,T2:U4,2,FALSE)</f>
        <v>0.3</v>
      </c>
    </row>
    <row r="32" spans="2:6" ht="6.75" customHeight="1" x14ac:dyDescent="0.2">
      <c r="B32" s="240"/>
      <c r="C32" s="264"/>
      <c r="D32" s="264"/>
    </row>
    <row r="33" spans="2:7" ht="73.5" customHeight="1" x14ac:dyDescent="0.2">
      <c r="B33" s="272" t="str">
        <f>VLOOKUP(D31,$W$2:$X$4,2,FALSE)</f>
        <v>Ocupaciones realizadas utilizando normalmente herramienta y maquinaria, como: Personal operador manual de máquinas en fábricas, talleres, Personal que labora en construcción, montaje, demolición e instalación, Personal que labora en actividades agrícolas y pecuarias, Personal militar o de seguridad, Conductores de vehículos pesados y/o de transporte público.</v>
      </c>
      <c r="C33" s="273"/>
      <c r="D33" s="274"/>
    </row>
    <row r="34" spans="2:7" ht="6.75" customHeight="1" x14ac:dyDescent="0.2">
      <c r="B34" s="261"/>
      <c r="C34" s="261"/>
      <c r="D34" s="239"/>
    </row>
    <row r="35" spans="2:7" x14ac:dyDescent="0.2">
      <c r="B35" s="231" t="s">
        <v>319</v>
      </c>
      <c r="C35" s="231"/>
      <c r="D35" s="241">
        <f ca="1">'EJEMPLO CALCULO DE PRIMAS'!D29*(1+F31)</f>
        <v>450.71814934744964</v>
      </c>
      <c r="F35" s="242"/>
      <c r="G35" s="242"/>
    </row>
    <row r="36" spans="2:7" ht="6.75" customHeight="1" x14ac:dyDescent="0.2"/>
    <row r="37" spans="2:7" x14ac:dyDescent="0.2">
      <c r="B37" s="231" t="s">
        <v>320</v>
      </c>
      <c r="C37" s="231"/>
      <c r="D37" s="241">
        <f ca="1">+IF(D26="MENSUAL",D35*(1+7%)/12,IF(D26="TRIMESTRAL",D35*(1+6%)/4,IF(D26="SEMESTRAL",D35*(1+4%)/2,IF(D26="ANUAL",D35))))</f>
        <v>40.18903498348093</v>
      </c>
    </row>
    <row r="38" spans="2:7" ht="6.75" customHeight="1" x14ac:dyDescent="0.2"/>
    <row r="39" spans="2:7" hidden="1" x14ac:dyDescent="0.2"/>
    <row r="40" spans="2:7" hidden="1" x14ac:dyDescent="0.2"/>
    <row r="41" spans="2:7" hidden="1" x14ac:dyDescent="0.2"/>
    <row r="42" spans="2:7" hidden="1" x14ac:dyDescent="0.2"/>
    <row r="43" spans="2:7" hidden="1" x14ac:dyDescent="0.2"/>
  </sheetData>
  <sheetProtection algorithmName="SHA-512" hashValue="S10tyiBIGBmxt3VYDlX3jx9ZlDJ5t+z8ViJtK33EmZO5iGQ2Mx5PkjD9wK7aszoh2FJQNBHIffIaf2uE8Zrztw==" saltValue="+wT30YSdVmwwOimPkrZ6kw==" spinCount="100000" sheet="1" selectLockedCells="1"/>
  <mergeCells count="10">
    <mergeCell ref="B33:D33"/>
    <mergeCell ref="W1:X1"/>
    <mergeCell ref="B29:C30"/>
    <mergeCell ref="Q1:R1"/>
    <mergeCell ref="T1:U1"/>
    <mergeCell ref="F1:G1"/>
    <mergeCell ref="B6:D6"/>
    <mergeCell ref="B8:D8"/>
    <mergeCell ref="C10:D10"/>
    <mergeCell ref="B7:D7"/>
  </mergeCells>
  <dataValidations count="14">
    <dataValidation type="list" allowBlank="1" showInputMessage="1" showErrorMessage="1" sqref="D65556 IY65556 SU65556 ACQ65556 AMM65556 AWI65556 BGE65556 BQA65556 BZW65556 CJS65556 CTO65556 DDK65556 DNG65556 DXC65556 EGY65556 EQU65556 FAQ65556 FKM65556 FUI65556 GEE65556 GOA65556 GXW65556 HHS65556 HRO65556 IBK65556 ILG65556 IVC65556 JEY65556 JOU65556 JYQ65556 KIM65556 KSI65556 LCE65556 LMA65556 LVW65556 MFS65556 MPO65556 MZK65556 NJG65556 NTC65556 OCY65556 OMU65556 OWQ65556 PGM65556 PQI65556 QAE65556 QKA65556 QTW65556 RDS65556 RNO65556 RXK65556 SHG65556 SRC65556 TAY65556 TKU65556 TUQ65556 UEM65556 UOI65556 UYE65556 VIA65556 VRW65556 WBS65556 WLO65556 WVK65556 D131092 IY131092 SU131092 ACQ131092 AMM131092 AWI131092 BGE131092 BQA131092 BZW131092 CJS131092 CTO131092 DDK131092 DNG131092 DXC131092 EGY131092 EQU131092 FAQ131092 FKM131092 FUI131092 GEE131092 GOA131092 GXW131092 HHS131092 HRO131092 IBK131092 ILG131092 IVC131092 JEY131092 JOU131092 JYQ131092 KIM131092 KSI131092 LCE131092 LMA131092 LVW131092 MFS131092 MPO131092 MZK131092 NJG131092 NTC131092 OCY131092 OMU131092 OWQ131092 PGM131092 PQI131092 QAE131092 QKA131092 QTW131092 RDS131092 RNO131092 RXK131092 SHG131092 SRC131092 TAY131092 TKU131092 TUQ131092 UEM131092 UOI131092 UYE131092 VIA131092 VRW131092 WBS131092 WLO131092 WVK131092 D196628 IY196628 SU196628 ACQ196628 AMM196628 AWI196628 BGE196628 BQA196628 BZW196628 CJS196628 CTO196628 DDK196628 DNG196628 DXC196628 EGY196628 EQU196628 FAQ196628 FKM196628 FUI196628 GEE196628 GOA196628 GXW196628 HHS196628 HRO196628 IBK196628 ILG196628 IVC196628 JEY196628 JOU196628 JYQ196628 KIM196628 KSI196628 LCE196628 LMA196628 LVW196628 MFS196628 MPO196628 MZK196628 NJG196628 NTC196628 OCY196628 OMU196628 OWQ196628 PGM196628 PQI196628 QAE196628 QKA196628 QTW196628 RDS196628 RNO196628 RXK196628 SHG196628 SRC196628 TAY196628 TKU196628 TUQ196628 UEM196628 UOI196628 UYE196628 VIA196628 VRW196628 WBS196628 WLO196628 WVK196628 D262164 IY262164 SU262164 ACQ262164 AMM262164 AWI262164 BGE262164 BQA262164 BZW262164 CJS262164 CTO262164 DDK262164 DNG262164 DXC262164 EGY262164 EQU262164 FAQ262164 FKM262164 FUI262164 GEE262164 GOA262164 GXW262164 HHS262164 HRO262164 IBK262164 ILG262164 IVC262164 JEY262164 JOU262164 JYQ262164 KIM262164 KSI262164 LCE262164 LMA262164 LVW262164 MFS262164 MPO262164 MZK262164 NJG262164 NTC262164 OCY262164 OMU262164 OWQ262164 PGM262164 PQI262164 QAE262164 QKA262164 QTW262164 RDS262164 RNO262164 RXK262164 SHG262164 SRC262164 TAY262164 TKU262164 TUQ262164 UEM262164 UOI262164 UYE262164 VIA262164 VRW262164 WBS262164 WLO262164 WVK262164 D327700 IY327700 SU327700 ACQ327700 AMM327700 AWI327700 BGE327700 BQA327700 BZW327700 CJS327700 CTO327700 DDK327700 DNG327700 DXC327700 EGY327700 EQU327700 FAQ327700 FKM327700 FUI327700 GEE327700 GOA327700 GXW327700 HHS327700 HRO327700 IBK327700 ILG327700 IVC327700 JEY327700 JOU327700 JYQ327700 KIM327700 KSI327700 LCE327700 LMA327700 LVW327700 MFS327700 MPO327700 MZK327700 NJG327700 NTC327700 OCY327700 OMU327700 OWQ327700 PGM327700 PQI327700 QAE327700 QKA327700 QTW327700 RDS327700 RNO327700 RXK327700 SHG327700 SRC327700 TAY327700 TKU327700 TUQ327700 UEM327700 UOI327700 UYE327700 VIA327700 VRW327700 WBS327700 WLO327700 WVK327700 D393236 IY393236 SU393236 ACQ393236 AMM393236 AWI393236 BGE393236 BQA393236 BZW393236 CJS393236 CTO393236 DDK393236 DNG393236 DXC393236 EGY393236 EQU393236 FAQ393236 FKM393236 FUI393236 GEE393236 GOA393236 GXW393236 HHS393236 HRO393236 IBK393236 ILG393236 IVC393236 JEY393236 JOU393236 JYQ393236 KIM393236 KSI393236 LCE393236 LMA393236 LVW393236 MFS393236 MPO393236 MZK393236 NJG393236 NTC393236 OCY393236 OMU393236 OWQ393236 PGM393236 PQI393236 QAE393236 QKA393236 QTW393236 RDS393236 RNO393236 RXK393236 SHG393236 SRC393236 TAY393236 TKU393236 TUQ393236 UEM393236 UOI393236 UYE393236 VIA393236 VRW393236 WBS393236 WLO393236 WVK393236 D458772 IY458772 SU458772 ACQ458772 AMM458772 AWI458772 BGE458772 BQA458772 BZW458772 CJS458772 CTO458772 DDK458772 DNG458772 DXC458772 EGY458772 EQU458772 FAQ458772 FKM458772 FUI458772 GEE458772 GOA458772 GXW458772 HHS458772 HRO458772 IBK458772 ILG458772 IVC458772 JEY458772 JOU458772 JYQ458772 KIM458772 KSI458772 LCE458772 LMA458772 LVW458772 MFS458772 MPO458772 MZK458772 NJG458772 NTC458772 OCY458772 OMU458772 OWQ458772 PGM458772 PQI458772 QAE458772 QKA458772 QTW458772 RDS458772 RNO458772 RXK458772 SHG458772 SRC458772 TAY458772 TKU458772 TUQ458772 UEM458772 UOI458772 UYE458772 VIA458772 VRW458772 WBS458772 WLO458772 WVK458772 D524308 IY524308 SU524308 ACQ524308 AMM524308 AWI524308 BGE524308 BQA524308 BZW524308 CJS524308 CTO524308 DDK524308 DNG524308 DXC524308 EGY524308 EQU524308 FAQ524308 FKM524308 FUI524308 GEE524308 GOA524308 GXW524308 HHS524308 HRO524308 IBK524308 ILG524308 IVC524308 JEY524308 JOU524308 JYQ524308 KIM524308 KSI524308 LCE524308 LMA524308 LVW524308 MFS524308 MPO524308 MZK524308 NJG524308 NTC524308 OCY524308 OMU524308 OWQ524308 PGM524308 PQI524308 QAE524308 QKA524308 QTW524308 RDS524308 RNO524308 RXK524308 SHG524308 SRC524308 TAY524308 TKU524308 TUQ524308 UEM524308 UOI524308 UYE524308 VIA524308 VRW524308 WBS524308 WLO524308 WVK524308 D589844 IY589844 SU589844 ACQ589844 AMM589844 AWI589844 BGE589844 BQA589844 BZW589844 CJS589844 CTO589844 DDK589844 DNG589844 DXC589844 EGY589844 EQU589844 FAQ589844 FKM589844 FUI589844 GEE589844 GOA589844 GXW589844 HHS589844 HRO589844 IBK589844 ILG589844 IVC589844 JEY589844 JOU589844 JYQ589844 KIM589844 KSI589844 LCE589844 LMA589844 LVW589844 MFS589844 MPO589844 MZK589844 NJG589844 NTC589844 OCY589844 OMU589844 OWQ589844 PGM589844 PQI589844 QAE589844 QKA589844 QTW589844 RDS589844 RNO589844 RXK589844 SHG589844 SRC589844 TAY589844 TKU589844 TUQ589844 UEM589844 UOI589844 UYE589844 VIA589844 VRW589844 WBS589844 WLO589844 WVK589844 D655380 IY655380 SU655380 ACQ655380 AMM655380 AWI655380 BGE655380 BQA655380 BZW655380 CJS655380 CTO655380 DDK655380 DNG655380 DXC655380 EGY655380 EQU655380 FAQ655380 FKM655380 FUI655380 GEE655380 GOA655380 GXW655380 HHS655380 HRO655380 IBK655380 ILG655380 IVC655380 JEY655380 JOU655380 JYQ655380 KIM655380 KSI655380 LCE655380 LMA655380 LVW655380 MFS655380 MPO655380 MZK655380 NJG655380 NTC655380 OCY655380 OMU655380 OWQ655380 PGM655380 PQI655380 QAE655380 QKA655380 QTW655380 RDS655380 RNO655380 RXK655380 SHG655380 SRC655380 TAY655380 TKU655380 TUQ655380 UEM655380 UOI655380 UYE655380 VIA655380 VRW655380 WBS655380 WLO655380 WVK655380 D720916 IY720916 SU720916 ACQ720916 AMM720916 AWI720916 BGE720916 BQA720916 BZW720916 CJS720916 CTO720916 DDK720916 DNG720916 DXC720916 EGY720916 EQU720916 FAQ720916 FKM720916 FUI720916 GEE720916 GOA720916 GXW720916 HHS720916 HRO720916 IBK720916 ILG720916 IVC720916 JEY720916 JOU720916 JYQ720916 KIM720916 KSI720916 LCE720916 LMA720916 LVW720916 MFS720916 MPO720916 MZK720916 NJG720916 NTC720916 OCY720916 OMU720916 OWQ720916 PGM720916 PQI720916 QAE720916 QKA720916 QTW720916 RDS720916 RNO720916 RXK720916 SHG720916 SRC720916 TAY720916 TKU720916 TUQ720916 UEM720916 UOI720916 UYE720916 VIA720916 VRW720916 WBS720916 WLO720916 WVK720916 D786452 IY786452 SU786452 ACQ786452 AMM786452 AWI786452 BGE786452 BQA786452 BZW786452 CJS786452 CTO786452 DDK786452 DNG786452 DXC786452 EGY786452 EQU786452 FAQ786452 FKM786452 FUI786452 GEE786452 GOA786452 GXW786452 HHS786452 HRO786452 IBK786452 ILG786452 IVC786452 JEY786452 JOU786452 JYQ786452 KIM786452 KSI786452 LCE786452 LMA786452 LVW786452 MFS786452 MPO786452 MZK786452 NJG786452 NTC786452 OCY786452 OMU786452 OWQ786452 PGM786452 PQI786452 QAE786452 QKA786452 QTW786452 RDS786452 RNO786452 RXK786452 SHG786452 SRC786452 TAY786452 TKU786452 TUQ786452 UEM786452 UOI786452 UYE786452 VIA786452 VRW786452 WBS786452 WLO786452 WVK786452 D851988 IY851988 SU851988 ACQ851988 AMM851988 AWI851988 BGE851988 BQA851988 BZW851988 CJS851988 CTO851988 DDK851988 DNG851988 DXC851988 EGY851988 EQU851988 FAQ851988 FKM851988 FUI851988 GEE851988 GOA851988 GXW851988 HHS851988 HRO851988 IBK851988 ILG851988 IVC851988 JEY851988 JOU851988 JYQ851988 KIM851988 KSI851988 LCE851988 LMA851988 LVW851988 MFS851988 MPO851988 MZK851988 NJG851988 NTC851988 OCY851988 OMU851988 OWQ851988 PGM851988 PQI851988 QAE851988 QKA851988 QTW851988 RDS851988 RNO851988 RXK851988 SHG851988 SRC851988 TAY851988 TKU851988 TUQ851988 UEM851988 UOI851988 UYE851988 VIA851988 VRW851988 WBS851988 WLO851988 WVK851988 D917524 IY917524 SU917524 ACQ917524 AMM917524 AWI917524 BGE917524 BQA917524 BZW917524 CJS917524 CTO917524 DDK917524 DNG917524 DXC917524 EGY917524 EQU917524 FAQ917524 FKM917524 FUI917524 GEE917524 GOA917524 GXW917524 HHS917524 HRO917524 IBK917524 ILG917524 IVC917524 JEY917524 JOU917524 JYQ917524 KIM917524 KSI917524 LCE917524 LMA917524 LVW917524 MFS917524 MPO917524 MZK917524 NJG917524 NTC917524 OCY917524 OMU917524 OWQ917524 PGM917524 PQI917524 QAE917524 QKA917524 QTW917524 RDS917524 RNO917524 RXK917524 SHG917524 SRC917524 TAY917524 TKU917524 TUQ917524 UEM917524 UOI917524 UYE917524 VIA917524 VRW917524 WBS917524 WLO917524 WVK917524 D983060 IY983060 SU983060 ACQ983060 AMM983060 AWI983060 BGE983060 BQA983060 BZW983060 CJS983060 CTO983060 DDK983060 DNG983060 DXC983060 EGY983060 EQU983060 FAQ983060 FKM983060 FUI983060 GEE983060 GOA983060 GXW983060 HHS983060 HRO983060 IBK983060 ILG983060 IVC983060 JEY983060 JOU983060 JYQ983060 KIM983060 KSI983060 LCE983060 LMA983060 LVW983060 MFS983060 MPO983060 MZK983060 NJG983060 NTC983060 OCY983060 OMU983060 OWQ983060 PGM983060 PQI983060 QAE983060 QKA983060 QTW983060 RDS983060 RNO983060 RXK983060 SHG983060 SRC983060 TAY983060 TKU983060 TUQ983060 UEM983060 UOI983060 UYE983060 VIA983060 VRW983060 WBS983060 WLO983060 WVK983060" xr:uid="{00000000-0002-0000-0100-000000000000}">
      <formula1>#REF!</formula1>
    </dataValidation>
    <dataValidation type="date" allowBlank="1" showInputMessage="1" showErrorMessage="1" sqref="IY65552 SU65552 ACQ65552 AMM65552 AWI65552 BGE65552 BQA65552 BZW65552 CJS65552 CTO65552 DDK65552 DNG65552 DXC65552 EGY65552 EQU65552 FAQ65552 FKM65552 FUI65552 GEE65552 GOA65552 GXW65552 HHS65552 HRO65552 IBK65552 ILG65552 IVC65552 JEY65552 JOU65552 JYQ65552 KIM65552 KSI65552 LCE65552 LMA65552 LVW65552 MFS65552 MPO65552 MZK65552 NJG65552 NTC65552 OCY65552 OMU65552 OWQ65552 PGM65552 PQI65552 QAE65552 QKA65552 QTW65552 RDS65552 RNO65552 RXK65552 SHG65552 SRC65552 TAY65552 TKU65552 TUQ65552 UEM65552 UOI65552 UYE65552 VIA65552 VRW65552 WBS65552 WLO65552 WVK65552 IY131088 SU131088 ACQ131088 AMM131088 AWI131088 BGE131088 BQA131088 BZW131088 CJS131088 CTO131088 DDK131088 DNG131088 DXC131088 EGY131088 EQU131088 FAQ131088 FKM131088 FUI131088 GEE131088 GOA131088 GXW131088 HHS131088 HRO131088 IBK131088 ILG131088 IVC131088 JEY131088 JOU131088 JYQ131088 KIM131088 KSI131088 LCE131088 LMA131088 LVW131088 MFS131088 MPO131088 MZK131088 NJG131088 NTC131088 OCY131088 OMU131088 OWQ131088 PGM131088 PQI131088 QAE131088 QKA131088 QTW131088 RDS131088 RNO131088 RXK131088 SHG131088 SRC131088 TAY131088 TKU131088 TUQ131088 UEM131088 UOI131088 UYE131088 VIA131088 VRW131088 WBS131088 WLO131088 WVK131088 IY196624 SU196624 ACQ196624 AMM196624 AWI196624 BGE196624 BQA196624 BZW196624 CJS196624 CTO196624 DDK196624 DNG196624 DXC196624 EGY196624 EQU196624 FAQ196624 FKM196624 FUI196624 GEE196624 GOA196624 GXW196624 HHS196624 HRO196624 IBK196624 ILG196624 IVC196624 JEY196624 JOU196624 JYQ196624 KIM196624 KSI196624 LCE196624 LMA196624 LVW196624 MFS196624 MPO196624 MZK196624 NJG196624 NTC196624 OCY196624 OMU196624 OWQ196624 PGM196624 PQI196624 QAE196624 QKA196624 QTW196624 RDS196624 RNO196624 RXK196624 SHG196624 SRC196624 TAY196624 TKU196624 TUQ196624 UEM196624 UOI196624 UYE196624 VIA196624 VRW196624 WBS196624 WLO196624 WVK196624 IY262160 SU262160 ACQ262160 AMM262160 AWI262160 BGE262160 BQA262160 BZW262160 CJS262160 CTO262160 DDK262160 DNG262160 DXC262160 EGY262160 EQU262160 FAQ262160 FKM262160 FUI262160 GEE262160 GOA262160 GXW262160 HHS262160 HRO262160 IBK262160 ILG262160 IVC262160 JEY262160 JOU262160 JYQ262160 KIM262160 KSI262160 LCE262160 LMA262160 LVW262160 MFS262160 MPO262160 MZK262160 NJG262160 NTC262160 OCY262160 OMU262160 OWQ262160 PGM262160 PQI262160 QAE262160 QKA262160 QTW262160 RDS262160 RNO262160 RXK262160 SHG262160 SRC262160 TAY262160 TKU262160 TUQ262160 UEM262160 UOI262160 UYE262160 VIA262160 VRW262160 WBS262160 WLO262160 WVK262160 IY327696 SU327696 ACQ327696 AMM327696 AWI327696 BGE327696 BQA327696 BZW327696 CJS327696 CTO327696 DDK327696 DNG327696 DXC327696 EGY327696 EQU327696 FAQ327696 FKM327696 FUI327696 GEE327696 GOA327696 GXW327696 HHS327696 HRO327696 IBK327696 ILG327696 IVC327696 JEY327696 JOU327696 JYQ327696 KIM327696 KSI327696 LCE327696 LMA327696 LVW327696 MFS327696 MPO327696 MZK327696 NJG327696 NTC327696 OCY327696 OMU327696 OWQ327696 PGM327696 PQI327696 QAE327696 QKA327696 QTW327696 RDS327696 RNO327696 RXK327696 SHG327696 SRC327696 TAY327696 TKU327696 TUQ327696 UEM327696 UOI327696 UYE327696 VIA327696 VRW327696 WBS327696 WLO327696 WVK327696 IY393232 SU393232 ACQ393232 AMM393232 AWI393232 BGE393232 BQA393232 BZW393232 CJS393232 CTO393232 DDK393232 DNG393232 DXC393232 EGY393232 EQU393232 FAQ393232 FKM393232 FUI393232 GEE393232 GOA393232 GXW393232 HHS393232 HRO393232 IBK393232 ILG393232 IVC393232 JEY393232 JOU393232 JYQ393232 KIM393232 KSI393232 LCE393232 LMA393232 LVW393232 MFS393232 MPO393232 MZK393232 NJG393232 NTC393232 OCY393232 OMU393232 OWQ393232 PGM393232 PQI393232 QAE393232 QKA393232 QTW393232 RDS393232 RNO393232 RXK393232 SHG393232 SRC393232 TAY393232 TKU393232 TUQ393232 UEM393232 UOI393232 UYE393232 VIA393232 VRW393232 WBS393232 WLO393232 WVK393232 IY458768 SU458768 ACQ458768 AMM458768 AWI458768 BGE458768 BQA458768 BZW458768 CJS458768 CTO458768 DDK458768 DNG458768 DXC458768 EGY458768 EQU458768 FAQ458768 FKM458768 FUI458768 GEE458768 GOA458768 GXW458768 HHS458768 HRO458768 IBK458768 ILG458768 IVC458768 JEY458768 JOU458768 JYQ458768 KIM458768 KSI458768 LCE458768 LMA458768 LVW458768 MFS458768 MPO458768 MZK458768 NJG458768 NTC458768 OCY458768 OMU458768 OWQ458768 PGM458768 PQI458768 QAE458768 QKA458768 QTW458768 RDS458768 RNO458768 RXK458768 SHG458768 SRC458768 TAY458768 TKU458768 TUQ458768 UEM458768 UOI458768 UYE458768 VIA458768 VRW458768 WBS458768 WLO458768 WVK458768 IY524304 SU524304 ACQ524304 AMM524304 AWI524304 BGE524304 BQA524304 BZW524304 CJS524304 CTO524304 DDK524304 DNG524304 DXC524304 EGY524304 EQU524304 FAQ524304 FKM524304 FUI524304 GEE524304 GOA524304 GXW524304 HHS524304 HRO524304 IBK524304 ILG524304 IVC524304 JEY524304 JOU524304 JYQ524304 KIM524304 KSI524304 LCE524304 LMA524304 LVW524304 MFS524304 MPO524304 MZK524304 NJG524304 NTC524304 OCY524304 OMU524304 OWQ524304 PGM524304 PQI524304 QAE524304 QKA524304 QTW524304 RDS524304 RNO524304 RXK524304 SHG524304 SRC524304 TAY524304 TKU524304 TUQ524304 UEM524304 UOI524304 UYE524304 VIA524304 VRW524304 WBS524304 WLO524304 WVK524304 IY589840 SU589840 ACQ589840 AMM589840 AWI589840 BGE589840 BQA589840 BZW589840 CJS589840 CTO589840 DDK589840 DNG589840 DXC589840 EGY589840 EQU589840 FAQ589840 FKM589840 FUI589840 GEE589840 GOA589840 GXW589840 HHS589840 HRO589840 IBK589840 ILG589840 IVC589840 JEY589840 JOU589840 JYQ589840 KIM589840 KSI589840 LCE589840 LMA589840 LVW589840 MFS589840 MPO589840 MZK589840 NJG589840 NTC589840 OCY589840 OMU589840 OWQ589840 PGM589840 PQI589840 QAE589840 QKA589840 QTW589840 RDS589840 RNO589840 RXK589840 SHG589840 SRC589840 TAY589840 TKU589840 TUQ589840 UEM589840 UOI589840 UYE589840 VIA589840 VRW589840 WBS589840 WLO589840 WVK589840 IY655376 SU655376 ACQ655376 AMM655376 AWI655376 BGE655376 BQA655376 BZW655376 CJS655376 CTO655376 DDK655376 DNG655376 DXC655376 EGY655376 EQU655376 FAQ655376 FKM655376 FUI655376 GEE655376 GOA655376 GXW655376 HHS655376 HRO655376 IBK655376 ILG655376 IVC655376 JEY655376 JOU655376 JYQ655376 KIM655376 KSI655376 LCE655376 LMA655376 LVW655376 MFS655376 MPO655376 MZK655376 NJG655376 NTC655376 OCY655376 OMU655376 OWQ655376 PGM655376 PQI655376 QAE655376 QKA655376 QTW655376 RDS655376 RNO655376 RXK655376 SHG655376 SRC655376 TAY655376 TKU655376 TUQ655376 UEM655376 UOI655376 UYE655376 VIA655376 VRW655376 WBS655376 WLO655376 WVK655376 IY720912 SU720912 ACQ720912 AMM720912 AWI720912 BGE720912 BQA720912 BZW720912 CJS720912 CTO720912 DDK720912 DNG720912 DXC720912 EGY720912 EQU720912 FAQ720912 FKM720912 FUI720912 GEE720912 GOA720912 GXW720912 HHS720912 HRO720912 IBK720912 ILG720912 IVC720912 JEY720912 JOU720912 JYQ720912 KIM720912 KSI720912 LCE720912 LMA720912 LVW720912 MFS720912 MPO720912 MZK720912 NJG720912 NTC720912 OCY720912 OMU720912 OWQ720912 PGM720912 PQI720912 QAE720912 QKA720912 QTW720912 RDS720912 RNO720912 RXK720912 SHG720912 SRC720912 TAY720912 TKU720912 TUQ720912 UEM720912 UOI720912 UYE720912 VIA720912 VRW720912 WBS720912 WLO720912 WVK720912 IY786448 SU786448 ACQ786448 AMM786448 AWI786448 BGE786448 BQA786448 BZW786448 CJS786448 CTO786448 DDK786448 DNG786448 DXC786448 EGY786448 EQU786448 FAQ786448 FKM786448 FUI786448 GEE786448 GOA786448 GXW786448 HHS786448 HRO786448 IBK786448 ILG786448 IVC786448 JEY786448 JOU786448 JYQ786448 KIM786448 KSI786448 LCE786448 LMA786448 LVW786448 MFS786448 MPO786448 MZK786448 NJG786448 NTC786448 OCY786448 OMU786448 OWQ786448 PGM786448 PQI786448 QAE786448 QKA786448 QTW786448 RDS786448 RNO786448 RXK786448 SHG786448 SRC786448 TAY786448 TKU786448 TUQ786448 UEM786448 UOI786448 UYE786448 VIA786448 VRW786448 WBS786448 WLO786448 WVK786448 IY851984 SU851984 ACQ851984 AMM851984 AWI851984 BGE851984 BQA851984 BZW851984 CJS851984 CTO851984 DDK851984 DNG851984 DXC851984 EGY851984 EQU851984 FAQ851984 FKM851984 FUI851984 GEE851984 GOA851984 GXW851984 HHS851984 HRO851984 IBK851984 ILG851984 IVC851984 JEY851984 JOU851984 JYQ851984 KIM851984 KSI851984 LCE851984 LMA851984 LVW851984 MFS851984 MPO851984 MZK851984 NJG851984 NTC851984 OCY851984 OMU851984 OWQ851984 PGM851984 PQI851984 QAE851984 QKA851984 QTW851984 RDS851984 RNO851984 RXK851984 SHG851984 SRC851984 TAY851984 TKU851984 TUQ851984 UEM851984 UOI851984 UYE851984 VIA851984 VRW851984 WBS851984 WLO851984 WVK851984 IY917520 SU917520 ACQ917520 AMM917520 AWI917520 BGE917520 BQA917520 BZW917520 CJS917520 CTO917520 DDK917520 DNG917520 DXC917520 EGY917520 EQU917520 FAQ917520 FKM917520 FUI917520 GEE917520 GOA917520 GXW917520 HHS917520 HRO917520 IBK917520 ILG917520 IVC917520 JEY917520 JOU917520 JYQ917520 KIM917520 KSI917520 LCE917520 LMA917520 LVW917520 MFS917520 MPO917520 MZK917520 NJG917520 NTC917520 OCY917520 OMU917520 OWQ917520 PGM917520 PQI917520 QAE917520 QKA917520 QTW917520 RDS917520 RNO917520 RXK917520 SHG917520 SRC917520 TAY917520 TKU917520 TUQ917520 UEM917520 UOI917520 UYE917520 VIA917520 VRW917520 WBS917520 WLO917520 WVK917520 IY983056 SU983056 ACQ983056 AMM983056 AWI983056 BGE983056 BQA983056 BZW983056 CJS983056 CTO983056 DDK983056 DNG983056 DXC983056 EGY983056 EQU983056 FAQ983056 FKM983056 FUI983056 GEE983056 GOA983056 GXW983056 HHS983056 HRO983056 IBK983056 ILG983056 IVC983056 JEY983056 JOU983056 JYQ983056 KIM983056 KSI983056 LCE983056 LMA983056 LVW983056 MFS983056 MPO983056 MZK983056 NJG983056 NTC983056 OCY983056 OMU983056 OWQ983056 PGM983056 PQI983056 QAE983056 QKA983056 QTW983056 RDS983056 RNO983056 RXK983056 SHG983056 SRC983056 TAY983056 TKU983056 TUQ983056 UEM983056 UOI983056 UYE983056 VIA983056 VRW983056 WBS983056 WLO983056 WVK983056" xr:uid="{00000000-0002-0000-0100-000001000000}">
      <formula1>JI65541</formula1>
      <formula2>JI65542</formula2>
    </dataValidation>
    <dataValidation type="whole" allowBlank="1" showInputMessage="1" showErrorMessage="1" sqref="IY65554 SU65554 ACQ65554 AMM65554 AWI65554 BGE65554 BQA65554 BZW65554 CJS65554 CTO65554 DDK65554 DNG65554 DXC65554 EGY65554 EQU65554 FAQ65554 FKM65554 FUI65554 GEE65554 GOA65554 GXW65554 HHS65554 HRO65554 IBK65554 ILG65554 IVC65554 JEY65554 JOU65554 JYQ65554 KIM65554 KSI65554 LCE65554 LMA65554 LVW65554 MFS65554 MPO65554 MZK65554 NJG65554 NTC65554 OCY65554 OMU65554 OWQ65554 PGM65554 PQI65554 QAE65554 QKA65554 QTW65554 RDS65554 RNO65554 RXK65554 SHG65554 SRC65554 TAY65554 TKU65554 TUQ65554 UEM65554 UOI65554 UYE65554 VIA65554 VRW65554 WBS65554 WLO65554 WVK65554 IY131090 SU131090 ACQ131090 AMM131090 AWI131090 BGE131090 BQA131090 BZW131090 CJS131090 CTO131090 DDK131090 DNG131090 DXC131090 EGY131090 EQU131090 FAQ131090 FKM131090 FUI131090 GEE131090 GOA131090 GXW131090 HHS131090 HRO131090 IBK131090 ILG131090 IVC131090 JEY131090 JOU131090 JYQ131090 KIM131090 KSI131090 LCE131090 LMA131090 LVW131090 MFS131090 MPO131090 MZK131090 NJG131090 NTC131090 OCY131090 OMU131090 OWQ131090 PGM131090 PQI131090 QAE131090 QKA131090 QTW131090 RDS131090 RNO131090 RXK131090 SHG131090 SRC131090 TAY131090 TKU131090 TUQ131090 UEM131090 UOI131090 UYE131090 VIA131090 VRW131090 WBS131090 WLO131090 WVK131090 IY196626 SU196626 ACQ196626 AMM196626 AWI196626 BGE196626 BQA196626 BZW196626 CJS196626 CTO196626 DDK196626 DNG196626 DXC196626 EGY196626 EQU196626 FAQ196626 FKM196626 FUI196626 GEE196626 GOA196626 GXW196626 HHS196626 HRO196626 IBK196626 ILG196626 IVC196626 JEY196626 JOU196626 JYQ196626 KIM196626 KSI196626 LCE196626 LMA196626 LVW196626 MFS196626 MPO196626 MZK196626 NJG196626 NTC196626 OCY196626 OMU196626 OWQ196626 PGM196626 PQI196626 QAE196626 QKA196626 QTW196626 RDS196626 RNO196626 RXK196626 SHG196626 SRC196626 TAY196626 TKU196626 TUQ196626 UEM196626 UOI196626 UYE196626 VIA196626 VRW196626 WBS196626 WLO196626 WVK196626 IY262162 SU262162 ACQ262162 AMM262162 AWI262162 BGE262162 BQA262162 BZW262162 CJS262162 CTO262162 DDK262162 DNG262162 DXC262162 EGY262162 EQU262162 FAQ262162 FKM262162 FUI262162 GEE262162 GOA262162 GXW262162 HHS262162 HRO262162 IBK262162 ILG262162 IVC262162 JEY262162 JOU262162 JYQ262162 KIM262162 KSI262162 LCE262162 LMA262162 LVW262162 MFS262162 MPO262162 MZK262162 NJG262162 NTC262162 OCY262162 OMU262162 OWQ262162 PGM262162 PQI262162 QAE262162 QKA262162 QTW262162 RDS262162 RNO262162 RXK262162 SHG262162 SRC262162 TAY262162 TKU262162 TUQ262162 UEM262162 UOI262162 UYE262162 VIA262162 VRW262162 WBS262162 WLO262162 WVK262162 IY327698 SU327698 ACQ327698 AMM327698 AWI327698 BGE327698 BQA327698 BZW327698 CJS327698 CTO327698 DDK327698 DNG327698 DXC327698 EGY327698 EQU327698 FAQ327698 FKM327698 FUI327698 GEE327698 GOA327698 GXW327698 HHS327698 HRO327698 IBK327698 ILG327698 IVC327698 JEY327698 JOU327698 JYQ327698 KIM327698 KSI327698 LCE327698 LMA327698 LVW327698 MFS327698 MPO327698 MZK327698 NJG327698 NTC327698 OCY327698 OMU327698 OWQ327698 PGM327698 PQI327698 QAE327698 QKA327698 QTW327698 RDS327698 RNO327698 RXK327698 SHG327698 SRC327698 TAY327698 TKU327698 TUQ327698 UEM327698 UOI327698 UYE327698 VIA327698 VRW327698 WBS327698 WLO327698 WVK327698 IY393234 SU393234 ACQ393234 AMM393234 AWI393234 BGE393234 BQA393234 BZW393234 CJS393234 CTO393234 DDK393234 DNG393234 DXC393234 EGY393234 EQU393234 FAQ393234 FKM393234 FUI393234 GEE393234 GOA393234 GXW393234 HHS393234 HRO393234 IBK393234 ILG393234 IVC393234 JEY393234 JOU393234 JYQ393234 KIM393234 KSI393234 LCE393234 LMA393234 LVW393234 MFS393234 MPO393234 MZK393234 NJG393234 NTC393234 OCY393234 OMU393234 OWQ393234 PGM393234 PQI393234 QAE393234 QKA393234 QTW393234 RDS393234 RNO393234 RXK393234 SHG393234 SRC393234 TAY393234 TKU393234 TUQ393234 UEM393234 UOI393234 UYE393234 VIA393234 VRW393234 WBS393234 WLO393234 WVK393234 IY458770 SU458770 ACQ458770 AMM458770 AWI458770 BGE458770 BQA458770 BZW458770 CJS458770 CTO458770 DDK458770 DNG458770 DXC458770 EGY458770 EQU458770 FAQ458770 FKM458770 FUI458770 GEE458770 GOA458770 GXW458770 HHS458770 HRO458770 IBK458770 ILG458770 IVC458770 JEY458770 JOU458770 JYQ458770 KIM458770 KSI458770 LCE458770 LMA458770 LVW458770 MFS458770 MPO458770 MZK458770 NJG458770 NTC458770 OCY458770 OMU458770 OWQ458770 PGM458770 PQI458770 QAE458770 QKA458770 QTW458770 RDS458770 RNO458770 RXK458770 SHG458770 SRC458770 TAY458770 TKU458770 TUQ458770 UEM458770 UOI458770 UYE458770 VIA458770 VRW458770 WBS458770 WLO458770 WVK458770 IY524306 SU524306 ACQ524306 AMM524306 AWI524306 BGE524306 BQA524306 BZW524306 CJS524306 CTO524306 DDK524306 DNG524306 DXC524306 EGY524306 EQU524306 FAQ524306 FKM524306 FUI524306 GEE524306 GOA524306 GXW524306 HHS524306 HRO524306 IBK524306 ILG524306 IVC524306 JEY524306 JOU524306 JYQ524306 KIM524306 KSI524306 LCE524306 LMA524306 LVW524306 MFS524306 MPO524306 MZK524306 NJG524306 NTC524306 OCY524306 OMU524306 OWQ524306 PGM524306 PQI524306 QAE524306 QKA524306 QTW524306 RDS524306 RNO524306 RXK524306 SHG524306 SRC524306 TAY524306 TKU524306 TUQ524306 UEM524306 UOI524306 UYE524306 VIA524306 VRW524306 WBS524306 WLO524306 WVK524306 IY589842 SU589842 ACQ589842 AMM589842 AWI589842 BGE589842 BQA589842 BZW589842 CJS589842 CTO589842 DDK589842 DNG589842 DXC589842 EGY589842 EQU589842 FAQ589842 FKM589842 FUI589842 GEE589842 GOA589842 GXW589842 HHS589842 HRO589842 IBK589842 ILG589842 IVC589842 JEY589842 JOU589842 JYQ589842 KIM589842 KSI589842 LCE589842 LMA589842 LVW589842 MFS589842 MPO589842 MZK589842 NJG589842 NTC589842 OCY589842 OMU589842 OWQ589842 PGM589842 PQI589842 QAE589842 QKA589842 QTW589842 RDS589842 RNO589842 RXK589842 SHG589842 SRC589842 TAY589842 TKU589842 TUQ589842 UEM589842 UOI589842 UYE589842 VIA589842 VRW589842 WBS589842 WLO589842 WVK589842 IY655378 SU655378 ACQ655378 AMM655378 AWI655378 BGE655378 BQA655378 BZW655378 CJS655378 CTO655378 DDK655378 DNG655378 DXC655378 EGY655378 EQU655378 FAQ655378 FKM655378 FUI655378 GEE655378 GOA655378 GXW655378 HHS655378 HRO655378 IBK655378 ILG655378 IVC655378 JEY655378 JOU655378 JYQ655378 KIM655378 KSI655378 LCE655378 LMA655378 LVW655378 MFS655378 MPO655378 MZK655378 NJG655378 NTC655378 OCY655378 OMU655378 OWQ655378 PGM655378 PQI655378 QAE655378 QKA655378 QTW655378 RDS655378 RNO655378 RXK655378 SHG655378 SRC655378 TAY655378 TKU655378 TUQ655378 UEM655378 UOI655378 UYE655378 VIA655378 VRW655378 WBS655378 WLO655378 WVK655378 IY720914 SU720914 ACQ720914 AMM720914 AWI720914 BGE720914 BQA720914 BZW720914 CJS720914 CTO720914 DDK720914 DNG720914 DXC720914 EGY720914 EQU720914 FAQ720914 FKM720914 FUI720914 GEE720914 GOA720914 GXW720914 HHS720914 HRO720914 IBK720914 ILG720914 IVC720914 JEY720914 JOU720914 JYQ720914 KIM720914 KSI720914 LCE720914 LMA720914 LVW720914 MFS720914 MPO720914 MZK720914 NJG720914 NTC720914 OCY720914 OMU720914 OWQ720914 PGM720914 PQI720914 QAE720914 QKA720914 QTW720914 RDS720914 RNO720914 RXK720914 SHG720914 SRC720914 TAY720914 TKU720914 TUQ720914 UEM720914 UOI720914 UYE720914 VIA720914 VRW720914 WBS720914 WLO720914 WVK720914 IY786450 SU786450 ACQ786450 AMM786450 AWI786450 BGE786450 BQA786450 BZW786450 CJS786450 CTO786450 DDK786450 DNG786450 DXC786450 EGY786450 EQU786450 FAQ786450 FKM786450 FUI786450 GEE786450 GOA786450 GXW786450 HHS786450 HRO786450 IBK786450 ILG786450 IVC786450 JEY786450 JOU786450 JYQ786450 KIM786450 KSI786450 LCE786450 LMA786450 LVW786450 MFS786450 MPO786450 MZK786450 NJG786450 NTC786450 OCY786450 OMU786450 OWQ786450 PGM786450 PQI786450 QAE786450 QKA786450 QTW786450 RDS786450 RNO786450 RXK786450 SHG786450 SRC786450 TAY786450 TKU786450 TUQ786450 UEM786450 UOI786450 UYE786450 VIA786450 VRW786450 WBS786450 WLO786450 WVK786450 IY851986 SU851986 ACQ851986 AMM851986 AWI851986 BGE851986 BQA851986 BZW851986 CJS851986 CTO851986 DDK851986 DNG851986 DXC851986 EGY851986 EQU851986 FAQ851986 FKM851986 FUI851986 GEE851986 GOA851986 GXW851986 HHS851986 HRO851986 IBK851986 ILG851986 IVC851986 JEY851986 JOU851986 JYQ851986 KIM851986 KSI851986 LCE851986 LMA851986 LVW851986 MFS851986 MPO851986 MZK851986 NJG851986 NTC851986 OCY851986 OMU851986 OWQ851986 PGM851986 PQI851986 QAE851986 QKA851986 QTW851986 RDS851986 RNO851986 RXK851986 SHG851986 SRC851986 TAY851986 TKU851986 TUQ851986 UEM851986 UOI851986 UYE851986 VIA851986 VRW851986 WBS851986 WLO851986 WVK851986 IY917522 SU917522 ACQ917522 AMM917522 AWI917522 BGE917522 BQA917522 BZW917522 CJS917522 CTO917522 DDK917522 DNG917522 DXC917522 EGY917522 EQU917522 FAQ917522 FKM917522 FUI917522 GEE917522 GOA917522 GXW917522 HHS917522 HRO917522 IBK917522 ILG917522 IVC917522 JEY917522 JOU917522 JYQ917522 KIM917522 KSI917522 LCE917522 LMA917522 LVW917522 MFS917522 MPO917522 MZK917522 NJG917522 NTC917522 OCY917522 OMU917522 OWQ917522 PGM917522 PQI917522 QAE917522 QKA917522 QTW917522 RDS917522 RNO917522 RXK917522 SHG917522 SRC917522 TAY917522 TKU917522 TUQ917522 UEM917522 UOI917522 UYE917522 VIA917522 VRW917522 WBS917522 WLO917522 WVK917522 IY983058 SU983058 ACQ983058 AMM983058 AWI983058 BGE983058 BQA983058 BZW983058 CJS983058 CTO983058 DDK983058 DNG983058 DXC983058 EGY983058 EQU983058 FAQ983058 FKM983058 FUI983058 GEE983058 GOA983058 GXW983058 HHS983058 HRO983058 IBK983058 ILG983058 IVC983058 JEY983058 JOU983058 JYQ983058 KIM983058 KSI983058 LCE983058 LMA983058 LVW983058 MFS983058 MPO983058 MZK983058 NJG983058 NTC983058 OCY983058 OMU983058 OWQ983058 PGM983058 PQI983058 QAE983058 QKA983058 QTW983058 RDS983058 RNO983058 RXK983058 SHG983058 SRC983058 TAY983058 TKU983058 TUQ983058 UEM983058 UOI983058 UYE983058 VIA983058 VRW983058 WBS983058 WLO983058 WVK983058" xr:uid="{00000000-0002-0000-0100-000002000000}">
      <formula1>JE65541</formula1>
      <formula2>JE65542</formula2>
    </dataValidation>
    <dataValidation type="list" allowBlank="1" showInputMessage="1" showErrorMessage="1" sqref="D26 WVK983070 WLO983070 WBS983070 VRW983070 VIA983070 UYE983070 UOI983070 UEM983070 TUQ983070 TKU983070 TAY983070 SRC983070 SHG983070 RXK983070 RNO983070 RDS983070 QTW983070 QKA983070 QAE983070 PQI983070 PGM983070 OWQ983070 OMU983070 OCY983070 NTC983070 NJG983070 MZK983070 MPO983070 MFS983070 LVW983070 LMA983070 LCE983070 KSI983070 KIM983070 JYQ983070 JOU983070 JEY983070 IVC983070 ILG983070 IBK983070 HRO983070 HHS983070 GXW983070 GOA983070 GEE983070 FUI983070 FKM983070 FAQ983070 EQU983070 EGY983070 DXC983070 DNG983070 DDK983070 CTO983070 CJS983070 BZW983070 BQA983070 BGE983070 AWI983070 AMM983070 ACQ983070 SU983070 IY983070 D983070 WVK917534 WLO917534 WBS917534 VRW917534 VIA917534 UYE917534 UOI917534 UEM917534 TUQ917534 TKU917534 TAY917534 SRC917534 SHG917534 RXK917534 RNO917534 RDS917534 QTW917534 QKA917534 QAE917534 PQI917534 PGM917534 OWQ917534 OMU917534 OCY917534 NTC917534 NJG917534 MZK917534 MPO917534 MFS917534 LVW917534 LMA917534 LCE917534 KSI917534 KIM917534 JYQ917534 JOU917534 JEY917534 IVC917534 ILG917534 IBK917534 HRO917534 HHS917534 GXW917534 GOA917534 GEE917534 FUI917534 FKM917534 FAQ917534 EQU917534 EGY917534 DXC917534 DNG917534 DDK917534 CTO917534 CJS917534 BZW917534 BQA917534 BGE917534 AWI917534 AMM917534 ACQ917534 SU917534 IY917534 D917534 WVK851998 WLO851998 WBS851998 VRW851998 VIA851998 UYE851998 UOI851998 UEM851998 TUQ851998 TKU851998 TAY851998 SRC851998 SHG851998 RXK851998 RNO851998 RDS851998 QTW851998 QKA851998 QAE851998 PQI851998 PGM851998 OWQ851998 OMU851998 OCY851998 NTC851998 NJG851998 MZK851998 MPO851998 MFS851998 LVW851998 LMA851998 LCE851998 KSI851998 KIM851998 JYQ851998 JOU851998 JEY851998 IVC851998 ILG851998 IBK851998 HRO851998 HHS851998 GXW851998 GOA851998 GEE851998 FUI851998 FKM851998 FAQ851998 EQU851998 EGY851998 DXC851998 DNG851998 DDK851998 CTO851998 CJS851998 BZW851998 BQA851998 BGE851998 AWI851998 AMM851998 ACQ851998 SU851998 IY851998 D851998 WVK786462 WLO786462 WBS786462 VRW786462 VIA786462 UYE786462 UOI786462 UEM786462 TUQ786462 TKU786462 TAY786462 SRC786462 SHG786462 RXK786462 RNO786462 RDS786462 QTW786462 QKA786462 QAE786462 PQI786462 PGM786462 OWQ786462 OMU786462 OCY786462 NTC786462 NJG786462 MZK786462 MPO786462 MFS786462 LVW786462 LMA786462 LCE786462 KSI786462 KIM786462 JYQ786462 JOU786462 JEY786462 IVC786462 ILG786462 IBK786462 HRO786462 HHS786462 GXW786462 GOA786462 GEE786462 FUI786462 FKM786462 FAQ786462 EQU786462 EGY786462 DXC786462 DNG786462 DDK786462 CTO786462 CJS786462 BZW786462 BQA786462 BGE786462 AWI786462 AMM786462 ACQ786462 SU786462 IY786462 D786462 WVK720926 WLO720926 WBS720926 VRW720926 VIA720926 UYE720926 UOI720926 UEM720926 TUQ720926 TKU720926 TAY720926 SRC720926 SHG720926 RXK720926 RNO720926 RDS720926 QTW720926 QKA720926 QAE720926 PQI720926 PGM720926 OWQ720926 OMU720926 OCY720926 NTC720926 NJG720926 MZK720926 MPO720926 MFS720926 LVW720926 LMA720926 LCE720926 KSI720926 KIM720926 JYQ720926 JOU720926 JEY720926 IVC720926 ILG720926 IBK720926 HRO720926 HHS720926 GXW720926 GOA720926 GEE720926 FUI720926 FKM720926 FAQ720926 EQU720926 EGY720926 DXC720926 DNG720926 DDK720926 CTO720926 CJS720926 BZW720926 BQA720926 BGE720926 AWI720926 AMM720926 ACQ720926 SU720926 IY720926 D720926 WVK655390 WLO655390 WBS655390 VRW655390 VIA655390 UYE655390 UOI655390 UEM655390 TUQ655390 TKU655390 TAY655390 SRC655390 SHG655390 RXK655390 RNO655390 RDS655390 QTW655390 QKA655390 QAE655390 PQI655390 PGM655390 OWQ655390 OMU655390 OCY655390 NTC655390 NJG655390 MZK655390 MPO655390 MFS655390 LVW655390 LMA655390 LCE655390 KSI655390 KIM655390 JYQ655390 JOU655390 JEY655390 IVC655390 ILG655390 IBK655390 HRO655390 HHS655390 GXW655390 GOA655390 GEE655390 FUI655390 FKM655390 FAQ655390 EQU655390 EGY655390 DXC655390 DNG655390 DDK655390 CTO655390 CJS655390 BZW655390 BQA655390 BGE655390 AWI655390 AMM655390 ACQ655390 SU655390 IY655390 D655390 WVK589854 WLO589854 WBS589854 VRW589854 VIA589854 UYE589854 UOI589854 UEM589854 TUQ589854 TKU589854 TAY589854 SRC589854 SHG589854 RXK589854 RNO589854 RDS589854 QTW589854 QKA589854 QAE589854 PQI589854 PGM589854 OWQ589854 OMU589854 OCY589854 NTC589854 NJG589854 MZK589854 MPO589854 MFS589854 LVW589854 LMA589854 LCE589854 KSI589854 KIM589854 JYQ589854 JOU589854 JEY589854 IVC589854 ILG589854 IBK589854 HRO589854 HHS589854 GXW589854 GOA589854 GEE589854 FUI589854 FKM589854 FAQ589854 EQU589854 EGY589854 DXC589854 DNG589854 DDK589854 CTO589854 CJS589854 BZW589854 BQA589854 BGE589854 AWI589854 AMM589854 ACQ589854 SU589854 IY589854 D589854 WVK524318 WLO524318 WBS524318 VRW524318 VIA524318 UYE524318 UOI524318 UEM524318 TUQ524318 TKU524318 TAY524318 SRC524318 SHG524318 RXK524318 RNO524318 RDS524318 QTW524318 QKA524318 QAE524318 PQI524318 PGM524318 OWQ524318 OMU524318 OCY524318 NTC524318 NJG524318 MZK524318 MPO524318 MFS524318 LVW524318 LMA524318 LCE524318 KSI524318 KIM524318 JYQ524318 JOU524318 JEY524318 IVC524318 ILG524318 IBK524318 HRO524318 HHS524318 GXW524318 GOA524318 GEE524318 FUI524318 FKM524318 FAQ524318 EQU524318 EGY524318 DXC524318 DNG524318 DDK524318 CTO524318 CJS524318 BZW524318 BQA524318 BGE524318 AWI524318 AMM524318 ACQ524318 SU524318 IY524318 D524318 WVK458782 WLO458782 WBS458782 VRW458782 VIA458782 UYE458782 UOI458782 UEM458782 TUQ458782 TKU458782 TAY458782 SRC458782 SHG458782 RXK458782 RNO458782 RDS458782 QTW458782 QKA458782 QAE458782 PQI458782 PGM458782 OWQ458782 OMU458782 OCY458782 NTC458782 NJG458782 MZK458782 MPO458782 MFS458782 LVW458782 LMA458782 LCE458782 KSI458782 KIM458782 JYQ458782 JOU458782 JEY458782 IVC458782 ILG458782 IBK458782 HRO458782 HHS458782 GXW458782 GOA458782 GEE458782 FUI458782 FKM458782 FAQ458782 EQU458782 EGY458782 DXC458782 DNG458782 DDK458782 CTO458782 CJS458782 BZW458782 BQA458782 BGE458782 AWI458782 AMM458782 ACQ458782 SU458782 IY458782 D458782 WVK393246 WLO393246 WBS393246 VRW393246 VIA393246 UYE393246 UOI393246 UEM393246 TUQ393246 TKU393246 TAY393246 SRC393246 SHG393246 RXK393246 RNO393246 RDS393246 QTW393246 QKA393246 QAE393246 PQI393246 PGM393246 OWQ393246 OMU393246 OCY393246 NTC393246 NJG393246 MZK393246 MPO393246 MFS393246 LVW393246 LMA393246 LCE393246 KSI393246 KIM393246 JYQ393246 JOU393246 JEY393246 IVC393246 ILG393246 IBK393246 HRO393246 HHS393246 GXW393246 GOA393246 GEE393246 FUI393246 FKM393246 FAQ393246 EQU393246 EGY393246 DXC393246 DNG393246 DDK393246 CTO393246 CJS393246 BZW393246 BQA393246 BGE393246 AWI393246 AMM393246 ACQ393246 SU393246 IY393246 D393246 WVK327710 WLO327710 WBS327710 VRW327710 VIA327710 UYE327710 UOI327710 UEM327710 TUQ327710 TKU327710 TAY327710 SRC327710 SHG327710 RXK327710 RNO327710 RDS327710 QTW327710 QKA327710 QAE327710 PQI327710 PGM327710 OWQ327710 OMU327710 OCY327710 NTC327710 NJG327710 MZK327710 MPO327710 MFS327710 LVW327710 LMA327710 LCE327710 KSI327710 KIM327710 JYQ327710 JOU327710 JEY327710 IVC327710 ILG327710 IBK327710 HRO327710 HHS327710 GXW327710 GOA327710 GEE327710 FUI327710 FKM327710 FAQ327710 EQU327710 EGY327710 DXC327710 DNG327710 DDK327710 CTO327710 CJS327710 BZW327710 BQA327710 BGE327710 AWI327710 AMM327710 ACQ327710 SU327710 IY327710 D327710 WVK262174 WLO262174 WBS262174 VRW262174 VIA262174 UYE262174 UOI262174 UEM262174 TUQ262174 TKU262174 TAY262174 SRC262174 SHG262174 RXK262174 RNO262174 RDS262174 QTW262174 QKA262174 QAE262174 PQI262174 PGM262174 OWQ262174 OMU262174 OCY262174 NTC262174 NJG262174 MZK262174 MPO262174 MFS262174 LVW262174 LMA262174 LCE262174 KSI262174 KIM262174 JYQ262174 JOU262174 JEY262174 IVC262174 ILG262174 IBK262174 HRO262174 HHS262174 GXW262174 GOA262174 GEE262174 FUI262174 FKM262174 FAQ262174 EQU262174 EGY262174 DXC262174 DNG262174 DDK262174 CTO262174 CJS262174 BZW262174 BQA262174 BGE262174 AWI262174 AMM262174 ACQ262174 SU262174 IY262174 D262174 WVK196638 WLO196638 WBS196638 VRW196638 VIA196638 UYE196638 UOI196638 UEM196638 TUQ196638 TKU196638 TAY196638 SRC196638 SHG196638 RXK196638 RNO196638 RDS196638 QTW196638 QKA196638 QAE196638 PQI196638 PGM196638 OWQ196638 OMU196638 OCY196638 NTC196638 NJG196638 MZK196638 MPO196638 MFS196638 LVW196638 LMA196638 LCE196638 KSI196638 KIM196638 JYQ196638 JOU196638 JEY196638 IVC196638 ILG196638 IBK196638 HRO196638 HHS196638 GXW196638 GOA196638 GEE196638 FUI196638 FKM196638 FAQ196638 EQU196638 EGY196638 DXC196638 DNG196638 DDK196638 CTO196638 CJS196638 BZW196638 BQA196638 BGE196638 AWI196638 AMM196638 ACQ196638 SU196638 IY196638 D196638 WVK131102 WLO131102 WBS131102 VRW131102 VIA131102 UYE131102 UOI131102 UEM131102 TUQ131102 TKU131102 TAY131102 SRC131102 SHG131102 RXK131102 RNO131102 RDS131102 QTW131102 QKA131102 QAE131102 PQI131102 PGM131102 OWQ131102 OMU131102 OCY131102 NTC131102 NJG131102 MZK131102 MPO131102 MFS131102 LVW131102 LMA131102 LCE131102 KSI131102 KIM131102 JYQ131102 JOU131102 JEY131102 IVC131102 ILG131102 IBK131102 HRO131102 HHS131102 GXW131102 GOA131102 GEE131102 FUI131102 FKM131102 FAQ131102 EQU131102 EGY131102 DXC131102 DNG131102 DDK131102 CTO131102 CJS131102 BZW131102 BQA131102 BGE131102 AWI131102 AMM131102 ACQ131102 SU131102 IY131102 D131102 WVK65566 WLO65566 WBS65566 VRW65566 VIA65566 UYE65566 UOI65566 UEM65566 TUQ65566 TKU65566 TAY65566 SRC65566 SHG65566 RXK65566 RNO65566 RDS65566 QTW65566 QKA65566 QAE65566 PQI65566 PGM65566 OWQ65566 OMU65566 OCY65566 NTC65566 NJG65566 MZK65566 MPO65566 MFS65566 LVW65566 LMA65566 LCE65566 KSI65566 KIM65566 JYQ65566 JOU65566 JEY65566 IVC65566 ILG65566 IBK65566 HRO65566 HHS65566 GXW65566 GOA65566 GEE65566 FUI65566 FKM65566 FAQ65566 EQU65566 EGY65566 DXC65566 DNG65566 DDK65566 CTO65566 CJS65566 BZW65566 BQA65566 BGE65566 AWI65566 AMM65566 ACQ65566 SU65566 IY65566 D65566 WVK26 WLO26 WBS26 VRW26 VIA26 UYE26 UOI26 UEM26 TUQ26 TKU26 TAY26 SRC26 SHG26 RXK26 RNO26 RDS26 QTW26 QKA26 QAE26 PQI26 PGM26 OWQ26 OMU26 OCY26 NTC26 NJG26 MZK26 MPO26 MFS26 LVW26 LMA26 LCE26 KSI26 KIM26 JYQ26 JOU26 JEY26 IVC26 ILG26 IBK26 HRO26 HHS26 GXW26 GOA26 GEE26 FUI26 FKM26 FAQ26 EQU26 EGY26 DXC26 DNG26 DDK26 CTO26 CJS26 BZW26 BQA26 BGE26 AWI26 AMM26 ACQ26 SU26 IY26" xr:uid="{00000000-0002-0000-0100-000003000000}">
      <formula1>$K$2:$K$5</formula1>
    </dataValidation>
    <dataValidation type="list" allowBlank="1" showInputMessage="1" showErrorMessage="1" sqref="D28 WVK983072 WLO983072 WBS983072 VRW983072 VIA983072 UYE983072 UOI983072 UEM983072 TUQ983072 TKU983072 TAY983072 SRC983072 SHG983072 RXK983072 RNO983072 RDS983072 QTW983072 QKA983072 QAE983072 PQI983072 PGM983072 OWQ983072 OMU983072 OCY983072 NTC983072 NJG983072 MZK983072 MPO983072 MFS983072 LVW983072 LMA983072 LCE983072 KSI983072 KIM983072 JYQ983072 JOU983072 JEY983072 IVC983072 ILG983072 IBK983072 HRO983072 HHS983072 GXW983072 GOA983072 GEE983072 FUI983072 FKM983072 FAQ983072 EQU983072 EGY983072 DXC983072 DNG983072 DDK983072 CTO983072 CJS983072 BZW983072 BQA983072 BGE983072 AWI983072 AMM983072 ACQ983072 SU983072 IY983072 D983072 WVK917536 WLO917536 WBS917536 VRW917536 VIA917536 UYE917536 UOI917536 UEM917536 TUQ917536 TKU917536 TAY917536 SRC917536 SHG917536 RXK917536 RNO917536 RDS917536 QTW917536 QKA917536 QAE917536 PQI917536 PGM917536 OWQ917536 OMU917536 OCY917536 NTC917536 NJG917536 MZK917536 MPO917536 MFS917536 LVW917536 LMA917536 LCE917536 KSI917536 KIM917536 JYQ917536 JOU917536 JEY917536 IVC917536 ILG917536 IBK917536 HRO917536 HHS917536 GXW917536 GOA917536 GEE917536 FUI917536 FKM917536 FAQ917536 EQU917536 EGY917536 DXC917536 DNG917536 DDK917536 CTO917536 CJS917536 BZW917536 BQA917536 BGE917536 AWI917536 AMM917536 ACQ917536 SU917536 IY917536 D917536 WVK852000 WLO852000 WBS852000 VRW852000 VIA852000 UYE852000 UOI852000 UEM852000 TUQ852000 TKU852000 TAY852000 SRC852000 SHG852000 RXK852000 RNO852000 RDS852000 QTW852000 QKA852000 QAE852000 PQI852000 PGM852000 OWQ852000 OMU852000 OCY852000 NTC852000 NJG852000 MZK852000 MPO852000 MFS852000 LVW852000 LMA852000 LCE852000 KSI852000 KIM852000 JYQ852000 JOU852000 JEY852000 IVC852000 ILG852000 IBK852000 HRO852000 HHS852000 GXW852000 GOA852000 GEE852000 FUI852000 FKM852000 FAQ852000 EQU852000 EGY852000 DXC852000 DNG852000 DDK852000 CTO852000 CJS852000 BZW852000 BQA852000 BGE852000 AWI852000 AMM852000 ACQ852000 SU852000 IY852000 D852000 WVK786464 WLO786464 WBS786464 VRW786464 VIA786464 UYE786464 UOI786464 UEM786464 TUQ786464 TKU786464 TAY786464 SRC786464 SHG786464 RXK786464 RNO786464 RDS786464 QTW786464 QKA786464 QAE786464 PQI786464 PGM786464 OWQ786464 OMU786464 OCY786464 NTC786464 NJG786464 MZK786464 MPO786464 MFS786464 LVW786464 LMA786464 LCE786464 KSI786464 KIM786464 JYQ786464 JOU786464 JEY786464 IVC786464 ILG786464 IBK786464 HRO786464 HHS786464 GXW786464 GOA786464 GEE786464 FUI786464 FKM786464 FAQ786464 EQU786464 EGY786464 DXC786464 DNG786464 DDK786464 CTO786464 CJS786464 BZW786464 BQA786464 BGE786464 AWI786464 AMM786464 ACQ786464 SU786464 IY786464 D786464 WVK720928 WLO720928 WBS720928 VRW720928 VIA720928 UYE720928 UOI720928 UEM720928 TUQ720928 TKU720928 TAY720928 SRC720928 SHG720928 RXK720928 RNO720928 RDS720928 QTW720928 QKA720928 QAE720928 PQI720928 PGM720928 OWQ720928 OMU720928 OCY720928 NTC720928 NJG720928 MZK720928 MPO720928 MFS720928 LVW720928 LMA720928 LCE720928 KSI720928 KIM720928 JYQ720928 JOU720928 JEY720928 IVC720928 ILG720928 IBK720928 HRO720928 HHS720928 GXW720928 GOA720928 GEE720928 FUI720928 FKM720928 FAQ720928 EQU720928 EGY720928 DXC720928 DNG720928 DDK720928 CTO720928 CJS720928 BZW720928 BQA720928 BGE720928 AWI720928 AMM720928 ACQ720928 SU720928 IY720928 D720928 WVK655392 WLO655392 WBS655392 VRW655392 VIA655392 UYE655392 UOI655392 UEM655392 TUQ655392 TKU655392 TAY655392 SRC655392 SHG655392 RXK655392 RNO655392 RDS655392 QTW655392 QKA655392 QAE655392 PQI655392 PGM655392 OWQ655392 OMU655392 OCY655392 NTC655392 NJG655392 MZK655392 MPO655392 MFS655392 LVW655392 LMA655392 LCE655392 KSI655392 KIM655392 JYQ655392 JOU655392 JEY655392 IVC655392 ILG655392 IBK655392 HRO655392 HHS655392 GXW655392 GOA655392 GEE655392 FUI655392 FKM655392 FAQ655392 EQU655392 EGY655392 DXC655392 DNG655392 DDK655392 CTO655392 CJS655392 BZW655392 BQA655392 BGE655392 AWI655392 AMM655392 ACQ655392 SU655392 IY655392 D655392 WVK589856 WLO589856 WBS589856 VRW589856 VIA589856 UYE589856 UOI589856 UEM589856 TUQ589856 TKU589856 TAY589856 SRC589856 SHG589856 RXK589856 RNO589856 RDS589856 QTW589856 QKA589856 QAE589856 PQI589856 PGM589856 OWQ589856 OMU589856 OCY589856 NTC589856 NJG589856 MZK589856 MPO589856 MFS589856 LVW589856 LMA589856 LCE589856 KSI589856 KIM589856 JYQ589856 JOU589856 JEY589856 IVC589856 ILG589856 IBK589856 HRO589856 HHS589856 GXW589856 GOA589856 GEE589856 FUI589856 FKM589856 FAQ589856 EQU589856 EGY589856 DXC589856 DNG589856 DDK589856 CTO589856 CJS589856 BZW589856 BQA589856 BGE589856 AWI589856 AMM589856 ACQ589856 SU589856 IY589856 D589856 WVK524320 WLO524320 WBS524320 VRW524320 VIA524320 UYE524320 UOI524320 UEM524320 TUQ524320 TKU524320 TAY524320 SRC524320 SHG524320 RXK524320 RNO524320 RDS524320 QTW524320 QKA524320 QAE524320 PQI524320 PGM524320 OWQ524320 OMU524320 OCY524320 NTC524320 NJG524320 MZK524320 MPO524320 MFS524320 LVW524320 LMA524320 LCE524320 KSI524320 KIM524320 JYQ524320 JOU524320 JEY524320 IVC524320 ILG524320 IBK524320 HRO524320 HHS524320 GXW524320 GOA524320 GEE524320 FUI524320 FKM524320 FAQ524320 EQU524320 EGY524320 DXC524320 DNG524320 DDK524320 CTO524320 CJS524320 BZW524320 BQA524320 BGE524320 AWI524320 AMM524320 ACQ524320 SU524320 IY524320 D524320 WVK458784 WLO458784 WBS458784 VRW458784 VIA458784 UYE458784 UOI458784 UEM458784 TUQ458784 TKU458784 TAY458784 SRC458784 SHG458784 RXK458784 RNO458784 RDS458784 QTW458784 QKA458784 QAE458784 PQI458784 PGM458784 OWQ458784 OMU458784 OCY458784 NTC458784 NJG458784 MZK458784 MPO458784 MFS458784 LVW458784 LMA458784 LCE458784 KSI458784 KIM458784 JYQ458784 JOU458784 JEY458784 IVC458784 ILG458784 IBK458784 HRO458784 HHS458784 GXW458784 GOA458784 GEE458784 FUI458784 FKM458784 FAQ458784 EQU458784 EGY458784 DXC458784 DNG458784 DDK458784 CTO458784 CJS458784 BZW458784 BQA458784 BGE458784 AWI458784 AMM458784 ACQ458784 SU458784 IY458784 D458784 WVK393248 WLO393248 WBS393248 VRW393248 VIA393248 UYE393248 UOI393248 UEM393248 TUQ393248 TKU393248 TAY393248 SRC393248 SHG393248 RXK393248 RNO393248 RDS393248 QTW393248 QKA393248 QAE393248 PQI393248 PGM393248 OWQ393248 OMU393248 OCY393248 NTC393248 NJG393248 MZK393248 MPO393248 MFS393248 LVW393248 LMA393248 LCE393248 KSI393248 KIM393248 JYQ393248 JOU393248 JEY393248 IVC393248 ILG393248 IBK393248 HRO393248 HHS393248 GXW393248 GOA393248 GEE393248 FUI393248 FKM393248 FAQ393248 EQU393248 EGY393248 DXC393248 DNG393248 DDK393248 CTO393248 CJS393248 BZW393248 BQA393248 BGE393248 AWI393248 AMM393248 ACQ393248 SU393248 IY393248 D393248 WVK327712 WLO327712 WBS327712 VRW327712 VIA327712 UYE327712 UOI327712 UEM327712 TUQ327712 TKU327712 TAY327712 SRC327712 SHG327712 RXK327712 RNO327712 RDS327712 QTW327712 QKA327712 QAE327712 PQI327712 PGM327712 OWQ327712 OMU327712 OCY327712 NTC327712 NJG327712 MZK327712 MPO327712 MFS327712 LVW327712 LMA327712 LCE327712 KSI327712 KIM327712 JYQ327712 JOU327712 JEY327712 IVC327712 ILG327712 IBK327712 HRO327712 HHS327712 GXW327712 GOA327712 GEE327712 FUI327712 FKM327712 FAQ327712 EQU327712 EGY327712 DXC327712 DNG327712 DDK327712 CTO327712 CJS327712 BZW327712 BQA327712 BGE327712 AWI327712 AMM327712 ACQ327712 SU327712 IY327712 D327712 WVK262176 WLO262176 WBS262176 VRW262176 VIA262176 UYE262176 UOI262176 UEM262176 TUQ262176 TKU262176 TAY262176 SRC262176 SHG262176 RXK262176 RNO262176 RDS262176 QTW262176 QKA262176 QAE262176 PQI262176 PGM262176 OWQ262176 OMU262176 OCY262176 NTC262176 NJG262176 MZK262176 MPO262176 MFS262176 LVW262176 LMA262176 LCE262176 KSI262176 KIM262176 JYQ262176 JOU262176 JEY262176 IVC262176 ILG262176 IBK262176 HRO262176 HHS262176 GXW262176 GOA262176 GEE262176 FUI262176 FKM262176 FAQ262176 EQU262176 EGY262176 DXC262176 DNG262176 DDK262176 CTO262176 CJS262176 BZW262176 BQA262176 BGE262176 AWI262176 AMM262176 ACQ262176 SU262176 IY262176 D262176 WVK196640 WLO196640 WBS196640 VRW196640 VIA196640 UYE196640 UOI196640 UEM196640 TUQ196640 TKU196640 TAY196640 SRC196640 SHG196640 RXK196640 RNO196640 RDS196640 QTW196640 QKA196640 QAE196640 PQI196640 PGM196640 OWQ196640 OMU196640 OCY196640 NTC196640 NJG196640 MZK196640 MPO196640 MFS196640 LVW196640 LMA196640 LCE196640 KSI196640 KIM196640 JYQ196640 JOU196640 JEY196640 IVC196640 ILG196640 IBK196640 HRO196640 HHS196640 GXW196640 GOA196640 GEE196640 FUI196640 FKM196640 FAQ196640 EQU196640 EGY196640 DXC196640 DNG196640 DDK196640 CTO196640 CJS196640 BZW196640 BQA196640 BGE196640 AWI196640 AMM196640 ACQ196640 SU196640 IY196640 D196640 WVK131104 WLO131104 WBS131104 VRW131104 VIA131104 UYE131104 UOI131104 UEM131104 TUQ131104 TKU131104 TAY131104 SRC131104 SHG131104 RXK131104 RNO131104 RDS131104 QTW131104 QKA131104 QAE131104 PQI131104 PGM131104 OWQ131104 OMU131104 OCY131104 NTC131104 NJG131104 MZK131104 MPO131104 MFS131104 LVW131104 LMA131104 LCE131104 KSI131104 KIM131104 JYQ131104 JOU131104 JEY131104 IVC131104 ILG131104 IBK131104 HRO131104 HHS131104 GXW131104 GOA131104 GEE131104 FUI131104 FKM131104 FAQ131104 EQU131104 EGY131104 DXC131104 DNG131104 DDK131104 CTO131104 CJS131104 BZW131104 BQA131104 BGE131104 AWI131104 AMM131104 ACQ131104 SU131104 IY131104 D131104 WVK65568 WLO65568 WBS65568 VRW65568 VIA65568 UYE65568 UOI65568 UEM65568 TUQ65568 TKU65568 TAY65568 SRC65568 SHG65568 RXK65568 RNO65568 RDS65568 QTW65568 QKA65568 QAE65568 PQI65568 PGM65568 OWQ65568 OMU65568 OCY65568 NTC65568 NJG65568 MZK65568 MPO65568 MFS65568 LVW65568 LMA65568 LCE65568 KSI65568 KIM65568 JYQ65568 JOU65568 JEY65568 IVC65568 ILG65568 IBK65568 HRO65568 HHS65568 GXW65568 GOA65568 GEE65568 FUI65568 FKM65568 FAQ65568 EQU65568 EGY65568 DXC65568 DNG65568 DDK65568 CTO65568 CJS65568 BZW65568 BQA65568 BGE65568 AWI65568 AMM65568 ACQ65568 SU65568 IY65568 D65568 WVK28 WLO28 WBS28 VRW28 VIA28 UYE28 UOI28 UEM28 TUQ28 TKU28 TAY28 SRC28 SHG28 RXK28 RNO28 RDS28 QTW28 QKA28 QAE28 PQI28 PGM28 OWQ28 OMU28 OCY28 NTC28 NJG28 MZK28 MPO28 MFS28 LVW28 LMA28 LCE28 KSI28 KIM28 JYQ28 JOU28 JEY28 IVC28 ILG28 IBK28 HRO28 HHS28 GXW28 GOA28 GEE28 FUI28 FKM28 FAQ28 EQU28 EGY28 DXC28 DNG28 DDK28 CTO28 CJS28 BZW28 BQA28 BGE28 AWI28 AMM28 ACQ28 SU28 IY28" xr:uid="{00000000-0002-0000-0100-000004000000}">
      <formula1>$F$2:$F$3</formula1>
    </dataValidation>
    <dataValidation type="list" allowBlank="1" showInputMessage="1" showErrorMessage="1" sqref="D31" xr:uid="{00000000-0002-0000-0100-000005000000}">
      <formula1>$T$2:$T$4</formula1>
    </dataValidation>
    <dataValidation type="date" allowBlank="1" showInputMessage="1" showErrorMessage="1" sqref="D65552 D131088 D196624 D262160 D327696 D393232 D458768 D524304 D589840 D655376 D720912 D786448 D851984 D917520 D983056" xr:uid="{00000000-0002-0000-0100-000006000000}">
      <formula1>M65541</formula1>
      <formula2>M65542</formula2>
    </dataValidation>
    <dataValidation type="whole" allowBlank="1" showInputMessage="1" showErrorMessage="1" sqref="D65554 D131090 D196626 D262162 D327698 D393234 D458770 D524306 D589842 D655378 D720914 D786450 D851986 D917522 D983058" xr:uid="{00000000-0002-0000-0100-000007000000}">
      <formula1>I65541</formula1>
      <formula2>I65542</formula2>
    </dataValidation>
    <dataValidation type="date" allowBlank="1" showInputMessage="1" showErrorMessage="1" sqref="IY14 SU14 ACQ14 AMM14 AWI14 BGE14 BQA14 BZW14 CJS14 CTO14 DDK14 DNG14 DXC14 EGY14 EQU14 FAQ14 FKM14 FUI14 GEE14 GOA14 GXW14 HHS14 HRO14 IBK14 ILG14 IVC14 JEY14 JOU14 JYQ14 KIM14 KSI14 LCE14 LMA14 LVW14 MFS14 MPO14 MZK14 NJG14 NTC14 OCY14 OMU14 OWQ14 PGM14 PQI14 QAE14 QKA14 QTW14 RDS14 RNO14 RXK14 SHG14 SRC14 TAY14 TKU14 TUQ14 UEM14 UOI14 UYE14 VIA14 VRW14 WBS14 WLO14 WVK14" xr:uid="{00000000-0002-0000-0100-000008000000}">
      <formula1>JI2</formula1>
      <formula2>JI3</formula2>
    </dataValidation>
    <dataValidation type="whole" allowBlank="1" showInputMessage="1" showErrorMessage="1" sqref="IY16 SU16 ACQ16 AMM16 AWI16 BGE16 BQA16 BZW16 CJS16 CTO16 DDK16 DNG16 DXC16 EGY16 EQU16 FAQ16 FKM16 FUI16 GEE16 GOA16 GXW16 HHS16 HRO16 IBK16 ILG16 IVC16 JEY16 JOU16 JYQ16 KIM16 KSI16 LCE16 LMA16 LVW16 MFS16 MPO16 MZK16 NJG16 NTC16 OCY16 OMU16 OWQ16 PGM16 PQI16 QAE16 QKA16 QTW16 RDS16 RNO16 RXK16 SHG16 SRC16 TAY16 TKU16 TUQ16 UEM16 UOI16 UYE16 VIA16 VRW16 WBS16 WLO16 WVK16" xr:uid="{00000000-0002-0000-0100-000009000000}">
      <formula1>JE2</formula1>
      <formula2>JE3</formula2>
    </dataValidation>
    <dataValidation type="date" allowBlank="1" showInputMessage="1" showErrorMessage="1" sqref="D14" xr:uid="{00000000-0002-0000-0100-00000A000000}">
      <formula1>M2</formula1>
      <formula2>M3</formula2>
    </dataValidation>
    <dataValidation type="whole" allowBlank="1" showInputMessage="1" showErrorMessage="1" sqref="D16" xr:uid="{00000000-0002-0000-0100-00000B000000}">
      <formula1>I2</formula1>
      <formula2>I3</formula2>
    </dataValidation>
    <dataValidation type="list" allowBlank="1" showInputMessage="1" showErrorMessage="1" sqref="D18 WVK983062 WLO983062 WBS983062 VRW983062 VIA983062 UYE983062 UOI983062 UEM983062 TUQ983062 TKU983062 TAY983062 SRC983062 SHG983062 RXK983062 RNO983062 RDS983062 QTW983062 QKA983062 QAE983062 PQI983062 PGM983062 OWQ983062 OMU983062 OCY983062 NTC983062 NJG983062 MZK983062 MPO983062 MFS983062 LVW983062 LMA983062 LCE983062 KSI983062 KIM983062 JYQ983062 JOU983062 JEY983062 IVC983062 ILG983062 IBK983062 HRO983062 HHS983062 GXW983062 GOA983062 GEE983062 FUI983062 FKM983062 FAQ983062 EQU983062 EGY983062 DXC983062 DNG983062 DDK983062 CTO983062 CJS983062 BZW983062 BQA983062 BGE983062 AWI983062 AMM983062 ACQ983062 SU983062 IY983062 D983062 WVK917526 WLO917526 WBS917526 VRW917526 VIA917526 UYE917526 UOI917526 UEM917526 TUQ917526 TKU917526 TAY917526 SRC917526 SHG917526 RXK917526 RNO917526 RDS917526 QTW917526 QKA917526 QAE917526 PQI917526 PGM917526 OWQ917526 OMU917526 OCY917526 NTC917526 NJG917526 MZK917526 MPO917526 MFS917526 LVW917526 LMA917526 LCE917526 KSI917526 KIM917526 JYQ917526 JOU917526 JEY917526 IVC917526 ILG917526 IBK917526 HRO917526 HHS917526 GXW917526 GOA917526 GEE917526 FUI917526 FKM917526 FAQ917526 EQU917526 EGY917526 DXC917526 DNG917526 DDK917526 CTO917526 CJS917526 BZW917526 BQA917526 BGE917526 AWI917526 AMM917526 ACQ917526 SU917526 IY917526 D917526 WVK851990 WLO851990 WBS851990 VRW851990 VIA851990 UYE851990 UOI851990 UEM851990 TUQ851990 TKU851990 TAY851990 SRC851990 SHG851990 RXK851990 RNO851990 RDS851990 QTW851990 QKA851990 QAE851990 PQI851990 PGM851990 OWQ851990 OMU851990 OCY851990 NTC851990 NJG851990 MZK851990 MPO851990 MFS851990 LVW851990 LMA851990 LCE851990 KSI851990 KIM851990 JYQ851990 JOU851990 JEY851990 IVC851990 ILG851990 IBK851990 HRO851990 HHS851990 GXW851990 GOA851990 GEE851990 FUI851990 FKM851990 FAQ851990 EQU851990 EGY851990 DXC851990 DNG851990 DDK851990 CTO851990 CJS851990 BZW851990 BQA851990 BGE851990 AWI851990 AMM851990 ACQ851990 SU851990 IY851990 D851990 WVK786454 WLO786454 WBS786454 VRW786454 VIA786454 UYE786454 UOI786454 UEM786454 TUQ786454 TKU786454 TAY786454 SRC786454 SHG786454 RXK786454 RNO786454 RDS786454 QTW786454 QKA786454 QAE786454 PQI786454 PGM786454 OWQ786454 OMU786454 OCY786454 NTC786454 NJG786454 MZK786454 MPO786454 MFS786454 LVW786454 LMA786454 LCE786454 KSI786454 KIM786454 JYQ786454 JOU786454 JEY786454 IVC786454 ILG786454 IBK786454 HRO786454 HHS786454 GXW786454 GOA786454 GEE786454 FUI786454 FKM786454 FAQ786454 EQU786454 EGY786454 DXC786454 DNG786454 DDK786454 CTO786454 CJS786454 BZW786454 BQA786454 BGE786454 AWI786454 AMM786454 ACQ786454 SU786454 IY786454 D786454 WVK720918 WLO720918 WBS720918 VRW720918 VIA720918 UYE720918 UOI720918 UEM720918 TUQ720918 TKU720918 TAY720918 SRC720918 SHG720918 RXK720918 RNO720918 RDS720918 QTW720918 QKA720918 QAE720918 PQI720918 PGM720918 OWQ720918 OMU720918 OCY720918 NTC720918 NJG720918 MZK720918 MPO720918 MFS720918 LVW720918 LMA720918 LCE720918 KSI720918 KIM720918 JYQ720918 JOU720918 JEY720918 IVC720918 ILG720918 IBK720918 HRO720918 HHS720918 GXW720918 GOA720918 GEE720918 FUI720918 FKM720918 FAQ720918 EQU720918 EGY720918 DXC720918 DNG720918 DDK720918 CTO720918 CJS720918 BZW720918 BQA720918 BGE720918 AWI720918 AMM720918 ACQ720918 SU720918 IY720918 D720918 WVK655382 WLO655382 WBS655382 VRW655382 VIA655382 UYE655382 UOI655382 UEM655382 TUQ655382 TKU655382 TAY655382 SRC655382 SHG655382 RXK655382 RNO655382 RDS655382 QTW655382 QKA655382 QAE655382 PQI655382 PGM655382 OWQ655382 OMU655382 OCY655382 NTC655382 NJG655382 MZK655382 MPO655382 MFS655382 LVW655382 LMA655382 LCE655382 KSI655382 KIM655382 JYQ655382 JOU655382 JEY655382 IVC655382 ILG655382 IBK655382 HRO655382 HHS655382 GXW655382 GOA655382 GEE655382 FUI655382 FKM655382 FAQ655382 EQU655382 EGY655382 DXC655382 DNG655382 DDK655382 CTO655382 CJS655382 BZW655382 BQA655382 BGE655382 AWI655382 AMM655382 ACQ655382 SU655382 IY655382 D655382 WVK589846 WLO589846 WBS589846 VRW589846 VIA589846 UYE589846 UOI589846 UEM589846 TUQ589846 TKU589846 TAY589846 SRC589846 SHG589846 RXK589846 RNO589846 RDS589846 QTW589846 QKA589846 QAE589846 PQI589846 PGM589846 OWQ589846 OMU589846 OCY589846 NTC589846 NJG589846 MZK589846 MPO589846 MFS589846 LVW589846 LMA589846 LCE589846 KSI589846 KIM589846 JYQ589846 JOU589846 JEY589846 IVC589846 ILG589846 IBK589846 HRO589846 HHS589846 GXW589846 GOA589846 GEE589846 FUI589846 FKM589846 FAQ589846 EQU589846 EGY589846 DXC589846 DNG589846 DDK589846 CTO589846 CJS589846 BZW589846 BQA589846 BGE589846 AWI589846 AMM589846 ACQ589846 SU589846 IY589846 D589846 WVK524310 WLO524310 WBS524310 VRW524310 VIA524310 UYE524310 UOI524310 UEM524310 TUQ524310 TKU524310 TAY524310 SRC524310 SHG524310 RXK524310 RNO524310 RDS524310 QTW524310 QKA524310 QAE524310 PQI524310 PGM524310 OWQ524310 OMU524310 OCY524310 NTC524310 NJG524310 MZK524310 MPO524310 MFS524310 LVW524310 LMA524310 LCE524310 KSI524310 KIM524310 JYQ524310 JOU524310 JEY524310 IVC524310 ILG524310 IBK524310 HRO524310 HHS524310 GXW524310 GOA524310 GEE524310 FUI524310 FKM524310 FAQ524310 EQU524310 EGY524310 DXC524310 DNG524310 DDK524310 CTO524310 CJS524310 BZW524310 BQA524310 BGE524310 AWI524310 AMM524310 ACQ524310 SU524310 IY524310 D524310 WVK458774 WLO458774 WBS458774 VRW458774 VIA458774 UYE458774 UOI458774 UEM458774 TUQ458774 TKU458774 TAY458774 SRC458774 SHG458774 RXK458774 RNO458774 RDS458774 QTW458774 QKA458774 QAE458774 PQI458774 PGM458774 OWQ458774 OMU458774 OCY458774 NTC458774 NJG458774 MZK458774 MPO458774 MFS458774 LVW458774 LMA458774 LCE458774 KSI458774 KIM458774 JYQ458774 JOU458774 JEY458774 IVC458774 ILG458774 IBK458774 HRO458774 HHS458774 GXW458774 GOA458774 GEE458774 FUI458774 FKM458774 FAQ458774 EQU458774 EGY458774 DXC458774 DNG458774 DDK458774 CTO458774 CJS458774 BZW458774 BQA458774 BGE458774 AWI458774 AMM458774 ACQ458774 SU458774 IY458774 D458774 WVK393238 WLO393238 WBS393238 VRW393238 VIA393238 UYE393238 UOI393238 UEM393238 TUQ393238 TKU393238 TAY393238 SRC393238 SHG393238 RXK393238 RNO393238 RDS393238 QTW393238 QKA393238 QAE393238 PQI393238 PGM393238 OWQ393238 OMU393238 OCY393238 NTC393238 NJG393238 MZK393238 MPO393238 MFS393238 LVW393238 LMA393238 LCE393238 KSI393238 KIM393238 JYQ393238 JOU393238 JEY393238 IVC393238 ILG393238 IBK393238 HRO393238 HHS393238 GXW393238 GOA393238 GEE393238 FUI393238 FKM393238 FAQ393238 EQU393238 EGY393238 DXC393238 DNG393238 DDK393238 CTO393238 CJS393238 BZW393238 BQA393238 BGE393238 AWI393238 AMM393238 ACQ393238 SU393238 IY393238 D393238 WVK327702 WLO327702 WBS327702 VRW327702 VIA327702 UYE327702 UOI327702 UEM327702 TUQ327702 TKU327702 TAY327702 SRC327702 SHG327702 RXK327702 RNO327702 RDS327702 QTW327702 QKA327702 QAE327702 PQI327702 PGM327702 OWQ327702 OMU327702 OCY327702 NTC327702 NJG327702 MZK327702 MPO327702 MFS327702 LVW327702 LMA327702 LCE327702 KSI327702 KIM327702 JYQ327702 JOU327702 JEY327702 IVC327702 ILG327702 IBK327702 HRO327702 HHS327702 GXW327702 GOA327702 GEE327702 FUI327702 FKM327702 FAQ327702 EQU327702 EGY327702 DXC327702 DNG327702 DDK327702 CTO327702 CJS327702 BZW327702 BQA327702 BGE327702 AWI327702 AMM327702 ACQ327702 SU327702 IY327702 D327702 WVK262166 WLO262166 WBS262166 VRW262166 VIA262166 UYE262166 UOI262166 UEM262166 TUQ262166 TKU262166 TAY262166 SRC262166 SHG262166 RXK262166 RNO262166 RDS262166 QTW262166 QKA262166 QAE262166 PQI262166 PGM262166 OWQ262166 OMU262166 OCY262166 NTC262166 NJG262166 MZK262166 MPO262166 MFS262166 LVW262166 LMA262166 LCE262166 KSI262166 KIM262166 JYQ262166 JOU262166 JEY262166 IVC262166 ILG262166 IBK262166 HRO262166 HHS262166 GXW262166 GOA262166 GEE262166 FUI262166 FKM262166 FAQ262166 EQU262166 EGY262166 DXC262166 DNG262166 DDK262166 CTO262166 CJS262166 BZW262166 BQA262166 BGE262166 AWI262166 AMM262166 ACQ262166 SU262166 IY262166 D262166 WVK196630 WLO196630 WBS196630 VRW196630 VIA196630 UYE196630 UOI196630 UEM196630 TUQ196630 TKU196630 TAY196630 SRC196630 SHG196630 RXK196630 RNO196630 RDS196630 QTW196630 QKA196630 QAE196630 PQI196630 PGM196630 OWQ196630 OMU196630 OCY196630 NTC196630 NJG196630 MZK196630 MPO196630 MFS196630 LVW196630 LMA196630 LCE196630 KSI196630 KIM196630 JYQ196630 JOU196630 JEY196630 IVC196630 ILG196630 IBK196630 HRO196630 HHS196630 GXW196630 GOA196630 GEE196630 FUI196630 FKM196630 FAQ196630 EQU196630 EGY196630 DXC196630 DNG196630 DDK196630 CTO196630 CJS196630 BZW196630 BQA196630 BGE196630 AWI196630 AMM196630 ACQ196630 SU196630 IY196630 D196630 WVK131094 WLO131094 WBS131094 VRW131094 VIA131094 UYE131094 UOI131094 UEM131094 TUQ131094 TKU131094 TAY131094 SRC131094 SHG131094 RXK131094 RNO131094 RDS131094 QTW131094 QKA131094 QAE131094 PQI131094 PGM131094 OWQ131094 OMU131094 OCY131094 NTC131094 NJG131094 MZK131094 MPO131094 MFS131094 LVW131094 LMA131094 LCE131094 KSI131094 KIM131094 JYQ131094 JOU131094 JEY131094 IVC131094 ILG131094 IBK131094 HRO131094 HHS131094 GXW131094 GOA131094 GEE131094 FUI131094 FKM131094 FAQ131094 EQU131094 EGY131094 DXC131094 DNG131094 DDK131094 CTO131094 CJS131094 BZW131094 BQA131094 BGE131094 AWI131094 AMM131094 ACQ131094 SU131094 IY131094 D131094 WVK65558 WLO65558 WBS65558 VRW65558 VIA65558 UYE65558 UOI65558 UEM65558 TUQ65558 TKU65558 TAY65558 SRC65558 SHG65558 RXK65558 RNO65558 RDS65558 QTW65558 QKA65558 QAE65558 PQI65558 PGM65558 OWQ65558 OMU65558 OCY65558 NTC65558 NJG65558 MZK65558 MPO65558 MFS65558 LVW65558 LMA65558 LCE65558 KSI65558 KIM65558 JYQ65558 JOU65558 JEY65558 IVC65558 ILG65558 IBK65558 HRO65558 HHS65558 GXW65558 GOA65558 GEE65558 FUI65558 FKM65558 FAQ65558 EQU65558 EGY65558 DXC65558 DNG65558 DDK65558 CTO65558 CJS65558 BZW65558 BQA65558 BGE65558 AWI65558 AMM65558 ACQ65558 SU65558 IY65558 D65558 WVK18 WLO18 WBS18 VRW18 VIA18 UYE18 UOI18 UEM18 TUQ18 TKU18 TAY18 SRC18 SHG18 RXK18 RNO18 RDS18 QTW18 QKA18 QAE18 PQI18 PGM18 OWQ18 OMU18 OCY18 NTC18 NJG18 MZK18 MPO18 MFS18 LVW18 LMA18 LCE18 KSI18 KIM18 JYQ18 JOU18 JEY18 IVC18 ILG18 IBK18 HRO18 HHS18 GXW18 GOA18 GEE18 FUI18 FKM18 FAQ18 EQU18 EGY18 DXC18 DNG18 DDK18 CTO18 CJS18 BZW18 BQA18 BGE18 AWI18 AMM18 ACQ18 SU18 IY18" xr:uid="{00000000-0002-0000-0100-00000C000000}">
      <formula1>$F$6:$F$7</formula1>
    </dataValidation>
    <dataValidation type="list" allowBlank="1" showInputMessage="1" showErrorMessage="1" sqref="D12 WVK983054 WLO983054 WBS983054 VRW983054 VIA983054 UYE983054 UOI983054 UEM983054 TUQ983054 TKU983054 TAY983054 SRC983054 SHG983054 RXK983054 RNO983054 RDS983054 QTW983054 QKA983054 QAE983054 PQI983054 PGM983054 OWQ983054 OMU983054 OCY983054 NTC983054 NJG983054 MZK983054 MPO983054 MFS983054 LVW983054 LMA983054 LCE983054 KSI983054 KIM983054 JYQ983054 JOU983054 JEY983054 IVC983054 ILG983054 IBK983054 HRO983054 HHS983054 GXW983054 GOA983054 GEE983054 FUI983054 FKM983054 FAQ983054 EQU983054 EGY983054 DXC983054 DNG983054 DDK983054 CTO983054 CJS983054 BZW983054 BQA983054 BGE983054 AWI983054 AMM983054 ACQ983054 SU983054 IY983054 D983054 WVK917518 WLO917518 WBS917518 VRW917518 VIA917518 UYE917518 UOI917518 UEM917518 TUQ917518 TKU917518 TAY917518 SRC917518 SHG917518 RXK917518 RNO917518 RDS917518 QTW917518 QKA917518 QAE917518 PQI917518 PGM917518 OWQ917518 OMU917518 OCY917518 NTC917518 NJG917518 MZK917518 MPO917518 MFS917518 LVW917518 LMA917518 LCE917518 KSI917518 KIM917518 JYQ917518 JOU917518 JEY917518 IVC917518 ILG917518 IBK917518 HRO917518 HHS917518 GXW917518 GOA917518 GEE917518 FUI917518 FKM917518 FAQ917518 EQU917518 EGY917518 DXC917518 DNG917518 DDK917518 CTO917518 CJS917518 BZW917518 BQA917518 BGE917518 AWI917518 AMM917518 ACQ917518 SU917518 IY917518 D917518 WVK851982 WLO851982 WBS851982 VRW851982 VIA851982 UYE851982 UOI851982 UEM851982 TUQ851982 TKU851982 TAY851982 SRC851982 SHG851982 RXK851982 RNO851982 RDS851982 QTW851982 QKA851982 QAE851982 PQI851982 PGM851982 OWQ851982 OMU851982 OCY851982 NTC851982 NJG851982 MZK851982 MPO851982 MFS851982 LVW851982 LMA851982 LCE851982 KSI851982 KIM851982 JYQ851982 JOU851982 JEY851982 IVC851982 ILG851982 IBK851982 HRO851982 HHS851982 GXW851982 GOA851982 GEE851982 FUI851982 FKM851982 FAQ851982 EQU851982 EGY851982 DXC851982 DNG851982 DDK851982 CTO851982 CJS851982 BZW851982 BQA851982 BGE851982 AWI851982 AMM851982 ACQ851982 SU851982 IY851982 D851982 WVK786446 WLO786446 WBS786446 VRW786446 VIA786446 UYE786446 UOI786446 UEM786446 TUQ786446 TKU786446 TAY786446 SRC786446 SHG786446 RXK786446 RNO786446 RDS786446 QTW786446 QKA786446 QAE786446 PQI786446 PGM786446 OWQ786446 OMU786446 OCY786446 NTC786446 NJG786446 MZK786446 MPO786446 MFS786446 LVW786446 LMA786446 LCE786446 KSI786446 KIM786446 JYQ786446 JOU786446 JEY786446 IVC786446 ILG786446 IBK786446 HRO786446 HHS786446 GXW786446 GOA786446 GEE786446 FUI786446 FKM786446 FAQ786446 EQU786446 EGY786446 DXC786446 DNG786446 DDK786446 CTO786446 CJS786446 BZW786446 BQA786446 BGE786446 AWI786446 AMM786446 ACQ786446 SU786446 IY786446 D786446 WVK720910 WLO720910 WBS720910 VRW720910 VIA720910 UYE720910 UOI720910 UEM720910 TUQ720910 TKU720910 TAY720910 SRC720910 SHG720910 RXK720910 RNO720910 RDS720910 QTW720910 QKA720910 QAE720910 PQI720910 PGM720910 OWQ720910 OMU720910 OCY720910 NTC720910 NJG720910 MZK720910 MPO720910 MFS720910 LVW720910 LMA720910 LCE720910 KSI720910 KIM720910 JYQ720910 JOU720910 JEY720910 IVC720910 ILG720910 IBK720910 HRO720910 HHS720910 GXW720910 GOA720910 GEE720910 FUI720910 FKM720910 FAQ720910 EQU720910 EGY720910 DXC720910 DNG720910 DDK720910 CTO720910 CJS720910 BZW720910 BQA720910 BGE720910 AWI720910 AMM720910 ACQ720910 SU720910 IY720910 D720910 WVK655374 WLO655374 WBS655374 VRW655374 VIA655374 UYE655374 UOI655374 UEM655374 TUQ655374 TKU655374 TAY655374 SRC655374 SHG655374 RXK655374 RNO655374 RDS655374 QTW655374 QKA655374 QAE655374 PQI655374 PGM655374 OWQ655374 OMU655374 OCY655374 NTC655374 NJG655374 MZK655374 MPO655374 MFS655374 LVW655374 LMA655374 LCE655374 KSI655374 KIM655374 JYQ655374 JOU655374 JEY655374 IVC655374 ILG655374 IBK655374 HRO655374 HHS655374 GXW655374 GOA655374 GEE655374 FUI655374 FKM655374 FAQ655374 EQU655374 EGY655374 DXC655374 DNG655374 DDK655374 CTO655374 CJS655374 BZW655374 BQA655374 BGE655374 AWI655374 AMM655374 ACQ655374 SU655374 IY655374 D655374 WVK589838 WLO589838 WBS589838 VRW589838 VIA589838 UYE589838 UOI589838 UEM589838 TUQ589838 TKU589838 TAY589838 SRC589838 SHG589838 RXK589838 RNO589838 RDS589838 QTW589838 QKA589838 QAE589838 PQI589838 PGM589838 OWQ589838 OMU589838 OCY589838 NTC589838 NJG589838 MZK589838 MPO589838 MFS589838 LVW589838 LMA589838 LCE589838 KSI589838 KIM589838 JYQ589838 JOU589838 JEY589838 IVC589838 ILG589838 IBK589838 HRO589838 HHS589838 GXW589838 GOA589838 GEE589838 FUI589838 FKM589838 FAQ589838 EQU589838 EGY589838 DXC589838 DNG589838 DDK589838 CTO589838 CJS589838 BZW589838 BQA589838 BGE589838 AWI589838 AMM589838 ACQ589838 SU589838 IY589838 D589838 WVK524302 WLO524302 WBS524302 VRW524302 VIA524302 UYE524302 UOI524302 UEM524302 TUQ524302 TKU524302 TAY524302 SRC524302 SHG524302 RXK524302 RNO524302 RDS524302 QTW524302 QKA524302 QAE524302 PQI524302 PGM524302 OWQ524302 OMU524302 OCY524302 NTC524302 NJG524302 MZK524302 MPO524302 MFS524302 LVW524302 LMA524302 LCE524302 KSI524302 KIM524302 JYQ524302 JOU524302 JEY524302 IVC524302 ILG524302 IBK524302 HRO524302 HHS524302 GXW524302 GOA524302 GEE524302 FUI524302 FKM524302 FAQ524302 EQU524302 EGY524302 DXC524302 DNG524302 DDK524302 CTO524302 CJS524302 BZW524302 BQA524302 BGE524302 AWI524302 AMM524302 ACQ524302 SU524302 IY524302 D524302 WVK458766 WLO458766 WBS458766 VRW458766 VIA458766 UYE458766 UOI458766 UEM458766 TUQ458766 TKU458766 TAY458766 SRC458766 SHG458766 RXK458766 RNO458766 RDS458766 QTW458766 QKA458766 QAE458766 PQI458766 PGM458766 OWQ458766 OMU458766 OCY458766 NTC458766 NJG458766 MZK458766 MPO458766 MFS458766 LVW458766 LMA458766 LCE458766 KSI458766 KIM458766 JYQ458766 JOU458766 JEY458766 IVC458766 ILG458766 IBK458766 HRO458766 HHS458766 GXW458766 GOA458766 GEE458766 FUI458766 FKM458766 FAQ458766 EQU458766 EGY458766 DXC458766 DNG458766 DDK458766 CTO458766 CJS458766 BZW458766 BQA458766 BGE458766 AWI458766 AMM458766 ACQ458766 SU458766 IY458766 D458766 WVK393230 WLO393230 WBS393230 VRW393230 VIA393230 UYE393230 UOI393230 UEM393230 TUQ393230 TKU393230 TAY393230 SRC393230 SHG393230 RXK393230 RNO393230 RDS393230 QTW393230 QKA393230 QAE393230 PQI393230 PGM393230 OWQ393230 OMU393230 OCY393230 NTC393230 NJG393230 MZK393230 MPO393230 MFS393230 LVW393230 LMA393230 LCE393230 KSI393230 KIM393230 JYQ393230 JOU393230 JEY393230 IVC393230 ILG393230 IBK393230 HRO393230 HHS393230 GXW393230 GOA393230 GEE393230 FUI393230 FKM393230 FAQ393230 EQU393230 EGY393230 DXC393230 DNG393230 DDK393230 CTO393230 CJS393230 BZW393230 BQA393230 BGE393230 AWI393230 AMM393230 ACQ393230 SU393230 IY393230 D393230 WVK327694 WLO327694 WBS327694 VRW327694 VIA327694 UYE327694 UOI327694 UEM327694 TUQ327694 TKU327694 TAY327694 SRC327694 SHG327694 RXK327694 RNO327694 RDS327694 QTW327694 QKA327694 QAE327694 PQI327694 PGM327694 OWQ327694 OMU327694 OCY327694 NTC327694 NJG327694 MZK327694 MPO327694 MFS327694 LVW327694 LMA327694 LCE327694 KSI327694 KIM327694 JYQ327694 JOU327694 JEY327694 IVC327694 ILG327694 IBK327694 HRO327694 HHS327694 GXW327694 GOA327694 GEE327694 FUI327694 FKM327694 FAQ327694 EQU327694 EGY327694 DXC327694 DNG327694 DDK327694 CTO327694 CJS327694 BZW327694 BQA327694 BGE327694 AWI327694 AMM327694 ACQ327694 SU327694 IY327694 D327694 WVK262158 WLO262158 WBS262158 VRW262158 VIA262158 UYE262158 UOI262158 UEM262158 TUQ262158 TKU262158 TAY262158 SRC262158 SHG262158 RXK262158 RNO262158 RDS262158 QTW262158 QKA262158 QAE262158 PQI262158 PGM262158 OWQ262158 OMU262158 OCY262158 NTC262158 NJG262158 MZK262158 MPO262158 MFS262158 LVW262158 LMA262158 LCE262158 KSI262158 KIM262158 JYQ262158 JOU262158 JEY262158 IVC262158 ILG262158 IBK262158 HRO262158 HHS262158 GXW262158 GOA262158 GEE262158 FUI262158 FKM262158 FAQ262158 EQU262158 EGY262158 DXC262158 DNG262158 DDK262158 CTO262158 CJS262158 BZW262158 BQA262158 BGE262158 AWI262158 AMM262158 ACQ262158 SU262158 IY262158 D262158 WVK196622 WLO196622 WBS196622 VRW196622 VIA196622 UYE196622 UOI196622 UEM196622 TUQ196622 TKU196622 TAY196622 SRC196622 SHG196622 RXK196622 RNO196622 RDS196622 QTW196622 QKA196622 QAE196622 PQI196622 PGM196622 OWQ196622 OMU196622 OCY196622 NTC196622 NJG196622 MZK196622 MPO196622 MFS196622 LVW196622 LMA196622 LCE196622 KSI196622 KIM196622 JYQ196622 JOU196622 JEY196622 IVC196622 ILG196622 IBK196622 HRO196622 HHS196622 GXW196622 GOA196622 GEE196622 FUI196622 FKM196622 FAQ196622 EQU196622 EGY196622 DXC196622 DNG196622 DDK196622 CTO196622 CJS196622 BZW196622 BQA196622 BGE196622 AWI196622 AMM196622 ACQ196622 SU196622 IY196622 D196622 WVK131086 WLO131086 WBS131086 VRW131086 VIA131086 UYE131086 UOI131086 UEM131086 TUQ131086 TKU131086 TAY131086 SRC131086 SHG131086 RXK131086 RNO131086 RDS131086 QTW131086 QKA131086 QAE131086 PQI131086 PGM131086 OWQ131086 OMU131086 OCY131086 NTC131086 NJG131086 MZK131086 MPO131086 MFS131086 LVW131086 LMA131086 LCE131086 KSI131086 KIM131086 JYQ131086 JOU131086 JEY131086 IVC131086 ILG131086 IBK131086 HRO131086 HHS131086 GXW131086 GOA131086 GEE131086 FUI131086 FKM131086 FAQ131086 EQU131086 EGY131086 DXC131086 DNG131086 DDK131086 CTO131086 CJS131086 BZW131086 BQA131086 BGE131086 AWI131086 AMM131086 ACQ131086 SU131086 IY131086 D131086 WVK65550 WLO65550 WBS65550 VRW65550 VIA65550 UYE65550 UOI65550 UEM65550 TUQ65550 TKU65550 TAY65550 SRC65550 SHG65550 RXK65550 RNO65550 RDS65550 QTW65550 QKA65550 QAE65550 PQI65550 PGM65550 OWQ65550 OMU65550 OCY65550 NTC65550 NJG65550 MZK65550 MPO65550 MFS65550 LVW65550 LMA65550 LCE65550 KSI65550 KIM65550 JYQ65550 JOU65550 JEY65550 IVC65550 ILG65550 IBK65550 HRO65550 HHS65550 GXW65550 GOA65550 GEE65550 FUI65550 FKM65550 FAQ65550 EQU65550 EGY65550 DXC65550 DNG65550 DDK65550 CTO65550 CJS65550 BZW65550 BQA65550 BGE65550 AWI65550 AMM65550 ACQ65550 SU65550 IY65550 D65550 WVK12 WLO12 WBS12 VRW12 VIA12 UYE12 UOI12 UEM12 TUQ12 TKU12 TAY12 SRC12 SHG12 RXK12 RNO12 RDS12 QTW12 QKA12 QAE12 PQI12 PGM12 OWQ12 OMU12 OCY12 NTC12 NJG12 MZK12 MPO12 MFS12 LVW12 LMA12 LCE12 KSI12 KIM12 JYQ12 JOU12 JEY12 IVC12 ILG12 IBK12 HRO12 HHS12 GXW12 GOA12 GEE12 FUI12 FKM12 FAQ12 EQU12 EGY12 DXC12 DNG12 DDK12 CTO12 CJS12 BZW12 BQA12 BGE12 AWI12 AMM12 ACQ12 SU12 IY12" xr:uid="{00000000-0002-0000-0100-00000D000000}">
      <formula1>$O$2:$O$7</formula1>
    </dataValidation>
  </dataValidations>
  <pageMargins left="0.7" right="0.7" top="0.75" bottom="0.75" header="0.3" footer="0.3"/>
  <pageSetup paperSize="9" orientation="portrait" horizontalDpi="0" verticalDpi="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CZ40"/>
  <sheetViews>
    <sheetView topLeftCell="A10" workbookViewId="0">
      <selection activeCell="B47" sqref="B47"/>
    </sheetView>
  </sheetViews>
  <sheetFormatPr defaultColWidth="11.42578125" defaultRowHeight="12.75" x14ac:dyDescent="0.2"/>
  <cols>
    <col min="1" max="1" width="45.5703125" style="1" customWidth="1"/>
    <col min="2" max="2" width="8.85546875" style="1" bestFit="1" customWidth="1"/>
    <col min="3" max="3" width="13.7109375" style="1" bestFit="1" customWidth="1"/>
    <col min="4" max="4" width="16.85546875" style="1" customWidth="1"/>
    <col min="5" max="5" width="8.85546875" style="1" bestFit="1" customWidth="1"/>
    <col min="6" max="6" width="13.7109375" style="1" bestFit="1" customWidth="1"/>
    <col min="7" max="7" width="17.28515625" style="1" customWidth="1"/>
    <col min="8" max="8" width="11.42578125" style="1"/>
    <col min="9" max="17" width="17.7109375" style="1" customWidth="1"/>
    <col min="18" max="24" width="18.7109375" style="1" customWidth="1"/>
    <col min="25" max="33" width="17.7109375" style="1" customWidth="1"/>
    <col min="34" max="40" width="18.7109375" style="1" customWidth="1"/>
    <col min="41" max="49" width="17.7109375" style="1" customWidth="1"/>
    <col min="50" max="56" width="18.7109375" style="1" customWidth="1"/>
    <col min="57" max="65" width="17.7109375" style="1" customWidth="1"/>
    <col min="66" max="72" width="18.7109375" style="1" customWidth="1"/>
    <col min="73" max="81" width="17.5703125" style="1" customWidth="1"/>
    <col min="82" max="88" width="18.5703125" style="1" customWidth="1"/>
    <col min="89" max="97" width="17.5703125" style="1" bestFit="1" customWidth="1"/>
    <col min="98" max="104" width="18.5703125" style="1" bestFit="1" customWidth="1"/>
    <col min="105" max="256" width="11.42578125" style="1"/>
    <col min="257" max="257" width="45.5703125" style="1" customWidth="1"/>
    <col min="258" max="258" width="8.85546875" style="1" bestFit="1" customWidth="1"/>
    <col min="259" max="259" width="13.7109375" style="1" bestFit="1" customWidth="1"/>
    <col min="260" max="260" width="16.85546875" style="1" customWidth="1"/>
    <col min="261" max="261" width="8.85546875" style="1" bestFit="1" customWidth="1"/>
    <col min="262" max="262" width="13.7109375" style="1" bestFit="1" customWidth="1"/>
    <col min="263" max="263" width="17.28515625" style="1" customWidth="1"/>
    <col min="264" max="264" width="11.42578125" style="1"/>
    <col min="265" max="273" width="17.7109375" style="1" customWidth="1"/>
    <col min="274" max="280" width="18.7109375" style="1" customWidth="1"/>
    <col min="281" max="289" width="17.7109375" style="1" customWidth="1"/>
    <col min="290" max="296" width="18.7109375" style="1" customWidth="1"/>
    <col min="297" max="305" width="17.7109375" style="1" customWidth="1"/>
    <col min="306" max="312" width="18.7109375" style="1" customWidth="1"/>
    <col min="313" max="321" width="17.7109375" style="1" customWidth="1"/>
    <col min="322" max="328" width="18.7109375" style="1" customWidth="1"/>
    <col min="329" max="337" width="17.5703125" style="1" customWidth="1"/>
    <col min="338" max="344" width="18.5703125" style="1" customWidth="1"/>
    <col min="345" max="353" width="17.5703125" style="1" bestFit="1" customWidth="1"/>
    <col min="354" max="360" width="18.5703125" style="1" bestFit="1" customWidth="1"/>
    <col min="361" max="512" width="11.42578125" style="1"/>
    <col min="513" max="513" width="45.5703125" style="1" customWidth="1"/>
    <col min="514" max="514" width="8.85546875" style="1" bestFit="1" customWidth="1"/>
    <col min="515" max="515" width="13.7109375" style="1" bestFit="1" customWidth="1"/>
    <col min="516" max="516" width="16.85546875" style="1" customWidth="1"/>
    <col min="517" max="517" width="8.85546875" style="1" bestFit="1" customWidth="1"/>
    <col min="518" max="518" width="13.7109375" style="1" bestFit="1" customWidth="1"/>
    <col min="519" max="519" width="17.28515625" style="1" customWidth="1"/>
    <col min="520" max="520" width="11.42578125" style="1"/>
    <col min="521" max="529" width="17.7109375" style="1" customWidth="1"/>
    <col min="530" max="536" width="18.7109375" style="1" customWidth="1"/>
    <col min="537" max="545" width="17.7109375" style="1" customWidth="1"/>
    <col min="546" max="552" width="18.7109375" style="1" customWidth="1"/>
    <col min="553" max="561" width="17.7109375" style="1" customWidth="1"/>
    <col min="562" max="568" width="18.7109375" style="1" customWidth="1"/>
    <col min="569" max="577" width="17.7109375" style="1" customWidth="1"/>
    <col min="578" max="584" width="18.7109375" style="1" customWidth="1"/>
    <col min="585" max="593" width="17.5703125" style="1" customWidth="1"/>
    <col min="594" max="600" width="18.5703125" style="1" customWidth="1"/>
    <col min="601" max="609" width="17.5703125" style="1" bestFit="1" customWidth="1"/>
    <col min="610" max="616" width="18.5703125" style="1" bestFit="1" customWidth="1"/>
    <col min="617" max="768" width="11.42578125" style="1"/>
    <col min="769" max="769" width="45.5703125" style="1" customWidth="1"/>
    <col min="770" max="770" width="8.85546875" style="1" bestFit="1" customWidth="1"/>
    <col min="771" max="771" width="13.7109375" style="1" bestFit="1" customWidth="1"/>
    <col min="772" max="772" width="16.85546875" style="1" customWidth="1"/>
    <col min="773" max="773" width="8.85546875" style="1" bestFit="1" customWidth="1"/>
    <col min="774" max="774" width="13.7109375" style="1" bestFit="1" customWidth="1"/>
    <col min="775" max="775" width="17.28515625" style="1" customWidth="1"/>
    <col min="776" max="776" width="11.42578125" style="1"/>
    <col min="777" max="785" width="17.7109375" style="1" customWidth="1"/>
    <col min="786" max="792" width="18.7109375" style="1" customWidth="1"/>
    <col min="793" max="801" width="17.7109375" style="1" customWidth="1"/>
    <col min="802" max="808" width="18.7109375" style="1" customWidth="1"/>
    <col min="809" max="817" width="17.7109375" style="1" customWidth="1"/>
    <col min="818" max="824" width="18.7109375" style="1" customWidth="1"/>
    <col min="825" max="833" width="17.7109375" style="1" customWidth="1"/>
    <col min="834" max="840" width="18.7109375" style="1" customWidth="1"/>
    <col min="841" max="849" width="17.5703125" style="1" customWidth="1"/>
    <col min="850" max="856" width="18.5703125" style="1" customWidth="1"/>
    <col min="857" max="865" width="17.5703125" style="1" bestFit="1" customWidth="1"/>
    <col min="866" max="872" width="18.5703125" style="1" bestFit="1" customWidth="1"/>
    <col min="873" max="1024" width="11.42578125" style="1"/>
    <col min="1025" max="1025" width="45.5703125" style="1" customWidth="1"/>
    <col min="1026" max="1026" width="8.85546875" style="1" bestFit="1" customWidth="1"/>
    <col min="1027" max="1027" width="13.7109375" style="1" bestFit="1" customWidth="1"/>
    <col min="1028" max="1028" width="16.85546875" style="1" customWidth="1"/>
    <col min="1029" max="1029" width="8.85546875" style="1" bestFit="1" customWidth="1"/>
    <col min="1030" max="1030" width="13.7109375" style="1" bestFit="1" customWidth="1"/>
    <col min="1031" max="1031" width="17.28515625" style="1" customWidth="1"/>
    <col min="1032" max="1032" width="11.42578125" style="1"/>
    <col min="1033" max="1041" width="17.7109375" style="1" customWidth="1"/>
    <col min="1042" max="1048" width="18.7109375" style="1" customWidth="1"/>
    <col min="1049" max="1057" width="17.7109375" style="1" customWidth="1"/>
    <col min="1058" max="1064" width="18.7109375" style="1" customWidth="1"/>
    <col min="1065" max="1073" width="17.7109375" style="1" customWidth="1"/>
    <col min="1074" max="1080" width="18.7109375" style="1" customWidth="1"/>
    <col min="1081" max="1089" width="17.7109375" style="1" customWidth="1"/>
    <col min="1090" max="1096" width="18.7109375" style="1" customWidth="1"/>
    <col min="1097" max="1105" width="17.5703125" style="1" customWidth="1"/>
    <col min="1106" max="1112" width="18.5703125" style="1" customWidth="1"/>
    <col min="1113" max="1121" width="17.5703125" style="1" bestFit="1" customWidth="1"/>
    <col min="1122" max="1128" width="18.5703125" style="1" bestFit="1" customWidth="1"/>
    <col min="1129" max="1280" width="11.42578125" style="1"/>
    <col min="1281" max="1281" width="45.5703125" style="1" customWidth="1"/>
    <col min="1282" max="1282" width="8.85546875" style="1" bestFit="1" customWidth="1"/>
    <col min="1283" max="1283" width="13.7109375" style="1" bestFit="1" customWidth="1"/>
    <col min="1284" max="1284" width="16.85546875" style="1" customWidth="1"/>
    <col min="1285" max="1285" width="8.85546875" style="1" bestFit="1" customWidth="1"/>
    <col min="1286" max="1286" width="13.7109375" style="1" bestFit="1" customWidth="1"/>
    <col min="1287" max="1287" width="17.28515625" style="1" customWidth="1"/>
    <col min="1288" max="1288" width="11.42578125" style="1"/>
    <col min="1289" max="1297" width="17.7109375" style="1" customWidth="1"/>
    <col min="1298" max="1304" width="18.7109375" style="1" customWidth="1"/>
    <col min="1305" max="1313" width="17.7109375" style="1" customWidth="1"/>
    <col min="1314" max="1320" width="18.7109375" style="1" customWidth="1"/>
    <col min="1321" max="1329" width="17.7109375" style="1" customWidth="1"/>
    <col min="1330" max="1336" width="18.7109375" style="1" customWidth="1"/>
    <col min="1337" max="1345" width="17.7109375" style="1" customWidth="1"/>
    <col min="1346" max="1352" width="18.7109375" style="1" customWidth="1"/>
    <col min="1353" max="1361" width="17.5703125" style="1" customWidth="1"/>
    <col min="1362" max="1368" width="18.5703125" style="1" customWidth="1"/>
    <col min="1369" max="1377" width="17.5703125" style="1" bestFit="1" customWidth="1"/>
    <col min="1378" max="1384" width="18.5703125" style="1" bestFit="1" customWidth="1"/>
    <col min="1385" max="1536" width="11.42578125" style="1"/>
    <col min="1537" max="1537" width="45.5703125" style="1" customWidth="1"/>
    <col min="1538" max="1538" width="8.85546875" style="1" bestFit="1" customWidth="1"/>
    <col min="1539" max="1539" width="13.7109375" style="1" bestFit="1" customWidth="1"/>
    <col min="1540" max="1540" width="16.85546875" style="1" customWidth="1"/>
    <col min="1541" max="1541" width="8.85546875" style="1" bestFit="1" customWidth="1"/>
    <col min="1542" max="1542" width="13.7109375" style="1" bestFit="1" customWidth="1"/>
    <col min="1543" max="1543" width="17.28515625" style="1" customWidth="1"/>
    <col min="1544" max="1544" width="11.42578125" style="1"/>
    <col min="1545" max="1553" width="17.7109375" style="1" customWidth="1"/>
    <col min="1554" max="1560" width="18.7109375" style="1" customWidth="1"/>
    <col min="1561" max="1569" width="17.7109375" style="1" customWidth="1"/>
    <col min="1570" max="1576" width="18.7109375" style="1" customWidth="1"/>
    <col min="1577" max="1585" width="17.7109375" style="1" customWidth="1"/>
    <col min="1586" max="1592" width="18.7109375" style="1" customWidth="1"/>
    <col min="1593" max="1601" width="17.7109375" style="1" customWidth="1"/>
    <col min="1602" max="1608" width="18.7109375" style="1" customWidth="1"/>
    <col min="1609" max="1617" width="17.5703125" style="1" customWidth="1"/>
    <col min="1618" max="1624" width="18.5703125" style="1" customWidth="1"/>
    <col min="1625" max="1633" width="17.5703125" style="1" bestFit="1" customWidth="1"/>
    <col min="1634" max="1640" width="18.5703125" style="1" bestFit="1" customWidth="1"/>
    <col min="1641" max="1792" width="11.42578125" style="1"/>
    <col min="1793" max="1793" width="45.5703125" style="1" customWidth="1"/>
    <col min="1794" max="1794" width="8.85546875" style="1" bestFit="1" customWidth="1"/>
    <col min="1795" max="1795" width="13.7109375" style="1" bestFit="1" customWidth="1"/>
    <col min="1796" max="1796" width="16.85546875" style="1" customWidth="1"/>
    <col min="1797" max="1797" width="8.85546875" style="1" bestFit="1" customWidth="1"/>
    <col min="1798" max="1798" width="13.7109375" style="1" bestFit="1" customWidth="1"/>
    <col min="1799" max="1799" width="17.28515625" style="1" customWidth="1"/>
    <col min="1800" max="1800" width="11.42578125" style="1"/>
    <col min="1801" max="1809" width="17.7109375" style="1" customWidth="1"/>
    <col min="1810" max="1816" width="18.7109375" style="1" customWidth="1"/>
    <col min="1817" max="1825" width="17.7109375" style="1" customWidth="1"/>
    <col min="1826" max="1832" width="18.7109375" style="1" customWidth="1"/>
    <col min="1833" max="1841" width="17.7109375" style="1" customWidth="1"/>
    <col min="1842" max="1848" width="18.7109375" style="1" customWidth="1"/>
    <col min="1849" max="1857" width="17.7109375" style="1" customWidth="1"/>
    <col min="1858" max="1864" width="18.7109375" style="1" customWidth="1"/>
    <col min="1865" max="1873" width="17.5703125" style="1" customWidth="1"/>
    <col min="1874" max="1880" width="18.5703125" style="1" customWidth="1"/>
    <col min="1881" max="1889" width="17.5703125" style="1" bestFit="1" customWidth="1"/>
    <col min="1890" max="1896" width="18.5703125" style="1" bestFit="1" customWidth="1"/>
    <col min="1897" max="2048" width="11.42578125" style="1"/>
    <col min="2049" max="2049" width="45.5703125" style="1" customWidth="1"/>
    <col min="2050" max="2050" width="8.85546875" style="1" bestFit="1" customWidth="1"/>
    <col min="2051" max="2051" width="13.7109375" style="1" bestFit="1" customWidth="1"/>
    <col min="2052" max="2052" width="16.85546875" style="1" customWidth="1"/>
    <col min="2053" max="2053" width="8.85546875" style="1" bestFit="1" customWidth="1"/>
    <col min="2054" max="2054" width="13.7109375" style="1" bestFit="1" customWidth="1"/>
    <col min="2055" max="2055" width="17.28515625" style="1" customWidth="1"/>
    <col min="2056" max="2056" width="11.42578125" style="1"/>
    <col min="2057" max="2065" width="17.7109375" style="1" customWidth="1"/>
    <col min="2066" max="2072" width="18.7109375" style="1" customWidth="1"/>
    <col min="2073" max="2081" width="17.7109375" style="1" customWidth="1"/>
    <col min="2082" max="2088" width="18.7109375" style="1" customWidth="1"/>
    <col min="2089" max="2097" width="17.7109375" style="1" customWidth="1"/>
    <col min="2098" max="2104" width="18.7109375" style="1" customWidth="1"/>
    <col min="2105" max="2113" width="17.7109375" style="1" customWidth="1"/>
    <col min="2114" max="2120" width="18.7109375" style="1" customWidth="1"/>
    <col min="2121" max="2129" width="17.5703125" style="1" customWidth="1"/>
    <col min="2130" max="2136" width="18.5703125" style="1" customWidth="1"/>
    <col min="2137" max="2145" width="17.5703125" style="1" bestFit="1" customWidth="1"/>
    <col min="2146" max="2152" width="18.5703125" style="1" bestFit="1" customWidth="1"/>
    <col min="2153" max="2304" width="11.42578125" style="1"/>
    <col min="2305" max="2305" width="45.5703125" style="1" customWidth="1"/>
    <col min="2306" max="2306" width="8.85546875" style="1" bestFit="1" customWidth="1"/>
    <col min="2307" max="2307" width="13.7109375" style="1" bestFit="1" customWidth="1"/>
    <col min="2308" max="2308" width="16.85546875" style="1" customWidth="1"/>
    <col min="2309" max="2309" width="8.85546875" style="1" bestFit="1" customWidth="1"/>
    <col min="2310" max="2310" width="13.7109375" style="1" bestFit="1" customWidth="1"/>
    <col min="2311" max="2311" width="17.28515625" style="1" customWidth="1"/>
    <col min="2312" max="2312" width="11.42578125" style="1"/>
    <col min="2313" max="2321" width="17.7109375" style="1" customWidth="1"/>
    <col min="2322" max="2328" width="18.7109375" style="1" customWidth="1"/>
    <col min="2329" max="2337" width="17.7109375" style="1" customWidth="1"/>
    <col min="2338" max="2344" width="18.7109375" style="1" customWidth="1"/>
    <col min="2345" max="2353" width="17.7109375" style="1" customWidth="1"/>
    <col min="2354" max="2360" width="18.7109375" style="1" customWidth="1"/>
    <col min="2361" max="2369" width="17.7109375" style="1" customWidth="1"/>
    <col min="2370" max="2376" width="18.7109375" style="1" customWidth="1"/>
    <col min="2377" max="2385" width="17.5703125" style="1" customWidth="1"/>
    <col min="2386" max="2392" width="18.5703125" style="1" customWidth="1"/>
    <col min="2393" max="2401" width="17.5703125" style="1" bestFit="1" customWidth="1"/>
    <col min="2402" max="2408" width="18.5703125" style="1" bestFit="1" customWidth="1"/>
    <col min="2409" max="2560" width="11.42578125" style="1"/>
    <col min="2561" max="2561" width="45.5703125" style="1" customWidth="1"/>
    <col min="2562" max="2562" width="8.85546875" style="1" bestFit="1" customWidth="1"/>
    <col min="2563" max="2563" width="13.7109375" style="1" bestFit="1" customWidth="1"/>
    <col min="2564" max="2564" width="16.85546875" style="1" customWidth="1"/>
    <col min="2565" max="2565" width="8.85546875" style="1" bestFit="1" customWidth="1"/>
    <col min="2566" max="2566" width="13.7109375" style="1" bestFit="1" customWidth="1"/>
    <col min="2567" max="2567" width="17.28515625" style="1" customWidth="1"/>
    <col min="2568" max="2568" width="11.42578125" style="1"/>
    <col min="2569" max="2577" width="17.7109375" style="1" customWidth="1"/>
    <col min="2578" max="2584" width="18.7109375" style="1" customWidth="1"/>
    <col min="2585" max="2593" width="17.7109375" style="1" customWidth="1"/>
    <col min="2594" max="2600" width="18.7109375" style="1" customWidth="1"/>
    <col min="2601" max="2609" width="17.7109375" style="1" customWidth="1"/>
    <col min="2610" max="2616" width="18.7109375" style="1" customWidth="1"/>
    <col min="2617" max="2625" width="17.7109375" style="1" customWidth="1"/>
    <col min="2626" max="2632" width="18.7109375" style="1" customWidth="1"/>
    <col min="2633" max="2641" width="17.5703125" style="1" customWidth="1"/>
    <col min="2642" max="2648" width="18.5703125" style="1" customWidth="1"/>
    <col min="2649" max="2657" width="17.5703125" style="1" bestFit="1" customWidth="1"/>
    <col min="2658" max="2664" width="18.5703125" style="1" bestFit="1" customWidth="1"/>
    <col min="2665" max="2816" width="11.42578125" style="1"/>
    <col min="2817" max="2817" width="45.5703125" style="1" customWidth="1"/>
    <col min="2818" max="2818" width="8.85546875" style="1" bestFit="1" customWidth="1"/>
    <col min="2819" max="2819" width="13.7109375" style="1" bestFit="1" customWidth="1"/>
    <col min="2820" max="2820" width="16.85546875" style="1" customWidth="1"/>
    <col min="2821" max="2821" width="8.85546875" style="1" bestFit="1" customWidth="1"/>
    <col min="2822" max="2822" width="13.7109375" style="1" bestFit="1" customWidth="1"/>
    <col min="2823" max="2823" width="17.28515625" style="1" customWidth="1"/>
    <col min="2824" max="2824" width="11.42578125" style="1"/>
    <col min="2825" max="2833" width="17.7109375" style="1" customWidth="1"/>
    <col min="2834" max="2840" width="18.7109375" style="1" customWidth="1"/>
    <col min="2841" max="2849" width="17.7109375" style="1" customWidth="1"/>
    <col min="2850" max="2856" width="18.7109375" style="1" customWidth="1"/>
    <col min="2857" max="2865" width="17.7109375" style="1" customWidth="1"/>
    <col min="2866" max="2872" width="18.7109375" style="1" customWidth="1"/>
    <col min="2873" max="2881" width="17.7109375" style="1" customWidth="1"/>
    <col min="2882" max="2888" width="18.7109375" style="1" customWidth="1"/>
    <col min="2889" max="2897" width="17.5703125" style="1" customWidth="1"/>
    <col min="2898" max="2904" width="18.5703125" style="1" customWidth="1"/>
    <col min="2905" max="2913" width="17.5703125" style="1" bestFit="1" customWidth="1"/>
    <col min="2914" max="2920" width="18.5703125" style="1" bestFit="1" customWidth="1"/>
    <col min="2921" max="3072" width="11.42578125" style="1"/>
    <col min="3073" max="3073" width="45.5703125" style="1" customWidth="1"/>
    <col min="3074" max="3074" width="8.85546875" style="1" bestFit="1" customWidth="1"/>
    <col min="3075" max="3075" width="13.7109375" style="1" bestFit="1" customWidth="1"/>
    <col min="3076" max="3076" width="16.85546875" style="1" customWidth="1"/>
    <col min="3077" max="3077" width="8.85546875" style="1" bestFit="1" customWidth="1"/>
    <col min="3078" max="3078" width="13.7109375" style="1" bestFit="1" customWidth="1"/>
    <col min="3079" max="3079" width="17.28515625" style="1" customWidth="1"/>
    <col min="3080" max="3080" width="11.42578125" style="1"/>
    <col min="3081" max="3089" width="17.7109375" style="1" customWidth="1"/>
    <col min="3090" max="3096" width="18.7109375" style="1" customWidth="1"/>
    <col min="3097" max="3105" width="17.7109375" style="1" customWidth="1"/>
    <col min="3106" max="3112" width="18.7109375" style="1" customWidth="1"/>
    <col min="3113" max="3121" width="17.7109375" style="1" customWidth="1"/>
    <col min="3122" max="3128" width="18.7109375" style="1" customWidth="1"/>
    <col min="3129" max="3137" width="17.7109375" style="1" customWidth="1"/>
    <col min="3138" max="3144" width="18.7109375" style="1" customWidth="1"/>
    <col min="3145" max="3153" width="17.5703125" style="1" customWidth="1"/>
    <col min="3154" max="3160" width="18.5703125" style="1" customWidth="1"/>
    <col min="3161" max="3169" width="17.5703125" style="1" bestFit="1" customWidth="1"/>
    <col min="3170" max="3176" width="18.5703125" style="1" bestFit="1" customWidth="1"/>
    <col min="3177" max="3328" width="11.42578125" style="1"/>
    <col min="3329" max="3329" width="45.5703125" style="1" customWidth="1"/>
    <col min="3330" max="3330" width="8.85546875" style="1" bestFit="1" customWidth="1"/>
    <col min="3331" max="3331" width="13.7109375" style="1" bestFit="1" customWidth="1"/>
    <col min="3332" max="3332" width="16.85546875" style="1" customWidth="1"/>
    <col min="3333" max="3333" width="8.85546875" style="1" bestFit="1" customWidth="1"/>
    <col min="3334" max="3334" width="13.7109375" style="1" bestFit="1" customWidth="1"/>
    <col min="3335" max="3335" width="17.28515625" style="1" customWidth="1"/>
    <col min="3336" max="3336" width="11.42578125" style="1"/>
    <col min="3337" max="3345" width="17.7109375" style="1" customWidth="1"/>
    <col min="3346" max="3352" width="18.7109375" style="1" customWidth="1"/>
    <col min="3353" max="3361" width="17.7109375" style="1" customWidth="1"/>
    <col min="3362" max="3368" width="18.7109375" style="1" customWidth="1"/>
    <col min="3369" max="3377" width="17.7109375" style="1" customWidth="1"/>
    <col min="3378" max="3384" width="18.7109375" style="1" customWidth="1"/>
    <col min="3385" max="3393" width="17.7109375" style="1" customWidth="1"/>
    <col min="3394" max="3400" width="18.7109375" style="1" customWidth="1"/>
    <col min="3401" max="3409" width="17.5703125" style="1" customWidth="1"/>
    <col min="3410" max="3416" width="18.5703125" style="1" customWidth="1"/>
    <col min="3417" max="3425" width="17.5703125" style="1" bestFit="1" customWidth="1"/>
    <col min="3426" max="3432" width="18.5703125" style="1" bestFit="1" customWidth="1"/>
    <col min="3433" max="3584" width="11.42578125" style="1"/>
    <col min="3585" max="3585" width="45.5703125" style="1" customWidth="1"/>
    <col min="3586" max="3586" width="8.85546875" style="1" bestFit="1" customWidth="1"/>
    <col min="3587" max="3587" width="13.7109375" style="1" bestFit="1" customWidth="1"/>
    <col min="3588" max="3588" width="16.85546875" style="1" customWidth="1"/>
    <col min="3589" max="3589" width="8.85546875" style="1" bestFit="1" customWidth="1"/>
    <col min="3590" max="3590" width="13.7109375" style="1" bestFit="1" customWidth="1"/>
    <col min="3591" max="3591" width="17.28515625" style="1" customWidth="1"/>
    <col min="3592" max="3592" width="11.42578125" style="1"/>
    <col min="3593" max="3601" width="17.7109375" style="1" customWidth="1"/>
    <col min="3602" max="3608" width="18.7109375" style="1" customWidth="1"/>
    <col min="3609" max="3617" width="17.7109375" style="1" customWidth="1"/>
    <col min="3618" max="3624" width="18.7109375" style="1" customWidth="1"/>
    <col min="3625" max="3633" width="17.7109375" style="1" customWidth="1"/>
    <col min="3634" max="3640" width="18.7109375" style="1" customWidth="1"/>
    <col min="3641" max="3649" width="17.7109375" style="1" customWidth="1"/>
    <col min="3650" max="3656" width="18.7109375" style="1" customWidth="1"/>
    <col min="3657" max="3665" width="17.5703125" style="1" customWidth="1"/>
    <col min="3666" max="3672" width="18.5703125" style="1" customWidth="1"/>
    <col min="3673" max="3681" width="17.5703125" style="1" bestFit="1" customWidth="1"/>
    <col min="3682" max="3688" width="18.5703125" style="1" bestFit="1" customWidth="1"/>
    <col min="3689" max="3840" width="11.42578125" style="1"/>
    <col min="3841" max="3841" width="45.5703125" style="1" customWidth="1"/>
    <col min="3842" max="3842" width="8.85546875" style="1" bestFit="1" customWidth="1"/>
    <col min="3843" max="3843" width="13.7109375" style="1" bestFit="1" customWidth="1"/>
    <col min="3844" max="3844" width="16.85546875" style="1" customWidth="1"/>
    <col min="3845" max="3845" width="8.85546875" style="1" bestFit="1" customWidth="1"/>
    <col min="3846" max="3846" width="13.7109375" style="1" bestFit="1" customWidth="1"/>
    <col min="3847" max="3847" width="17.28515625" style="1" customWidth="1"/>
    <col min="3848" max="3848" width="11.42578125" style="1"/>
    <col min="3849" max="3857" width="17.7109375" style="1" customWidth="1"/>
    <col min="3858" max="3864" width="18.7109375" style="1" customWidth="1"/>
    <col min="3865" max="3873" width="17.7109375" style="1" customWidth="1"/>
    <col min="3874" max="3880" width="18.7109375" style="1" customWidth="1"/>
    <col min="3881" max="3889" width="17.7109375" style="1" customWidth="1"/>
    <col min="3890" max="3896" width="18.7109375" style="1" customWidth="1"/>
    <col min="3897" max="3905" width="17.7109375" style="1" customWidth="1"/>
    <col min="3906" max="3912" width="18.7109375" style="1" customWidth="1"/>
    <col min="3913" max="3921" width="17.5703125" style="1" customWidth="1"/>
    <col min="3922" max="3928" width="18.5703125" style="1" customWidth="1"/>
    <col min="3929" max="3937" width="17.5703125" style="1" bestFit="1" customWidth="1"/>
    <col min="3938" max="3944" width="18.5703125" style="1" bestFit="1" customWidth="1"/>
    <col min="3945" max="4096" width="11.42578125" style="1"/>
    <col min="4097" max="4097" width="45.5703125" style="1" customWidth="1"/>
    <col min="4098" max="4098" width="8.85546875" style="1" bestFit="1" customWidth="1"/>
    <col min="4099" max="4099" width="13.7109375" style="1" bestFit="1" customWidth="1"/>
    <col min="4100" max="4100" width="16.85546875" style="1" customWidth="1"/>
    <col min="4101" max="4101" width="8.85546875" style="1" bestFit="1" customWidth="1"/>
    <col min="4102" max="4102" width="13.7109375" style="1" bestFit="1" customWidth="1"/>
    <col min="4103" max="4103" width="17.28515625" style="1" customWidth="1"/>
    <col min="4104" max="4104" width="11.42578125" style="1"/>
    <col min="4105" max="4113" width="17.7109375" style="1" customWidth="1"/>
    <col min="4114" max="4120" width="18.7109375" style="1" customWidth="1"/>
    <col min="4121" max="4129" width="17.7109375" style="1" customWidth="1"/>
    <col min="4130" max="4136" width="18.7109375" style="1" customWidth="1"/>
    <col min="4137" max="4145" width="17.7109375" style="1" customWidth="1"/>
    <col min="4146" max="4152" width="18.7109375" style="1" customWidth="1"/>
    <col min="4153" max="4161" width="17.7109375" style="1" customWidth="1"/>
    <col min="4162" max="4168" width="18.7109375" style="1" customWidth="1"/>
    <col min="4169" max="4177" width="17.5703125" style="1" customWidth="1"/>
    <col min="4178" max="4184" width="18.5703125" style="1" customWidth="1"/>
    <col min="4185" max="4193" width="17.5703125" style="1" bestFit="1" customWidth="1"/>
    <col min="4194" max="4200" width="18.5703125" style="1" bestFit="1" customWidth="1"/>
    <col min="4201" max="4352" width="11.42578125" style="1"/>
    <col min="4353" max="4353" width="45.5703125" style="1" customWidth="1"/>
    <col min="4354" max="4354" width="8.85546875" style="1" bestFit="1" customWidth="1"/>
    <col min="4355" max="4355" width="13.7109375" style="1" bestFit="1" customWidth="1"/>
    <col min="4356" max="4356" width="16.85546875" style="1" customWidth="1"/>
    <col min="4357" max="4357" width="8.85546875" style="1" bestFit="1" customWidth="1"/>
    <col min="4358" max="4358" width="13.7109375" style="1" bestFit="1" customWidth="1"/>
    <col min="4359" max="4359" width="17.28515625" style="1" customWidth="1"/>
    <col min="4360" max="4360" width="11.42578125" style="1"/>
    <col min="4361" max="4369" width="17.7109375" style="1" customWidth="1"/>
    <col min="4370" max="4376" width="18.7109375" style="1" customWidth="1"/>
    <col min="4377" max="4385" width="17.7109375" style="1" customWidth="1"/>
    <col min="4386" max="4392" width="18.7109375" style="1" customWidth="1"/>
    <col min="4393" max="4401" width="17.7109375" style="1" customWidth="1"/>
    <col min="4402" max="4408" width="18.7109375" style="1" customWidth="1"/>
    <col min="4409" max="4417" width="17.7109375" style="1" customWidth="1"/>
    <col min="4418" max="4424" width="18.7109375" style="1" customWidth="1"/>
    <col min="4425" max="4433" width="17.5703125" style="1" customWidth="1"/>
    <col min="4434" max="4440" width="18.5703125" style="1" customWidth="1"/>
    <col min="4441" max="4449" width="17.5703125" style="1" bestFit="1" customWidth="1"/>
    <col min="4450" max="4456" width="18.5703125" style="1" bestFit="1" customWidth="1"/>
    <col min="4457" max="4608" width="11.42578125" style="1"/>
    <col min="4609" max="4609" width="45.5703125" style="1" customWidth="1"/>
    <col min="4610" max="4610" width="8.85546875" style="1" bestFit="1" customWidth="1"/>
    <col min="4611" max="4611" width="13.7109375" style="1" bestFit="1" customWidth="1"/>
    <col min="4612" max="4612" width="16.85546875" style="1" customWidth="1"/>
    <col min="4613" max="4613" width="8.85546875" style="1" bestFit="1" customWidth="1"/>
    <col min="4614" max="4614" width="13.7109375" style="1" bestFit="1" customWidth="1"/>
    <col min="4615" max="4615" width="17.28515625" style="1" customWidth="1"/>
    <col min="4616" max="4616" width="11.42578125" style="1"/>
    <col min="4617" max="4625" width="17.7109375" style="1" customWidth="1"/>
    <col min="4626" max="4632" width="18.7109375" style="1" customWidth="1"/>
    <col min="4633" max="4641" width="17.7109375" style="1" customWidth="1"/>
    <col min="4642" max="4648" width="18.7109375" style="1" customWidth="1"/>
    <col min="4649" max="4657" width="17.7109375" style="1" customWidth="1"/>
    <col min="4658" max="4664" width="18.7109375" style="1" customWidth="1"/>
    <col min="4665" max="4673" width="17.7109375" style="1" customWidth="1"/>
    <col min="4674" max="4680" width="18.7109375" style="1" customWidth="1"/>
    <col min="4681" max="4689" width="17.5703125" style="1" customWidth="1"/>
    <col min="4690" max="4696" width="18.5703125" style="1" customWidth="1"/>
    <col min="4697" max="4705" width="17.5703125" style="1" bestFit="1" customWidth="1"/>
    <col min="4706" max="4712" width="18.5703125" style="1" bestFit="1" customWidth="1"/>
    <col min="4713" max="4864" width="11.42578125" style="1"/>
    <col min="4865" max="4865" width="45.5703125" style="1" customWidth="1"/>
    <col min="4866" max="4866" width="8.85546875" style="1" bestFit="1" customWidth="1"/>
    <col min="4867" max="4867" width="13.7109375" style="1" bestFit="1" customWidth="1"/>
    <col min="4868" max="4868" width="16.85546875" style="1" customWidth="1"/>
    <col min="4869" max="4869" width="8.85546875" style="1" bestFit="1" customWidth="1"/>
    <col min="4870" max="4870" width="13.7109375" style="1" bestFit="1" customWidth="1"/>
    <col min="4871" max="4871" width="17.28515625" style="1" customWidth="1"/>
    <col min="4872" max="4872" width="11.42578125" style="1"/>
    <col min="4873" max="4881" width="17.7109375" style="1" customWidth="1"/>
    <col min="4882" max="4888" width="18.7109375" style="1" customWidth="1"/>
    <col min="4889" max="4897" width="17.7109375" style="1" customWidth="1"/>
    <col min="4898" max="4904" width="18.7109375" style="1" customWidth="1"/>
    <col min="4905" max="4913" width="17.7109375" style="1" customWidth="1"/>
    <col min="4914" max="4920" width="18.7109375" style="1" customWidth="1"/>
    <col min="4921" max="4929" width="17.7109375" style="1" customWidth="1"/>
    <col min="4930" max="4936" width="18.7109375" style="1" customWidth="1"/>
    <col min="4937" max="4945" width="17.5703125" style="1" customWidth="1"/>
    <col min="4946" max="4952" width="18.5703125" style="1" customWidth="1"/>
    <col min="4953" max="4961" width="17.5703125" style="1" bestFit="1" customWidth="1"/>
    <col min="4962" max="4968" width="18.5703125" style="1" bestFit="1" customWidth="1"/>
    <col min="4969" max="5120" width="11.42578125" style="1"/>
    <col min="5121" max="5121" width="45.5703125" style="1" customWidth="1"/>
    <col min="5122" max="5122" width="8.85546875" style="1" bestFit="1" customWidth="1"/>
    <col min="5123" max="5123" width="13.7109375" style="1" bestFit="1" customWidth="1"/>
    <col min="5124" max="5124" width="16.85546875" style="1" customWidth="1"/>
    <col min="5125" max="5125" width="8.85546875" style="1" bestFit="1" customWidth="1"/>
    <col min="5126" max="5126" width="13.7109375" style="1" bestFit="1" customWidth="1"/>
    <col min="5127" max="5127" width="17.28515625" style="1" customWidth="1"/>
    <col min="5128" max="5128" width="11.42578125" style="1"/>
    <col min="5129" max="5137" width="17.7109375" style="1" customWidth="1"/>
    <col min="5138" max="5144" width="18.7109375" style="1" customWidth="1"/>
    <col min="5145" max="5153" width="17.7109375" style="1" customWidth="1"/>
    <col min="5154" max="5160" width="18.7109375" style="1" customWidth="1"/>
    <col min="5161" max="5169" width="17.7109375" style="1" customWidth="1"/>
    <col min="5170" max="5176" width="18.7109375" style="1" customWidth="1"/>
    <col min="5177" max="5185" width="17.7109375" style="1" customWidth="1"/>
    <col min="5186" max="5192" width="18.7109375" style="1" customWidth="1"/>
    <col min="5193" max="5201" width="17.5703125" style="1" customWidth="1"/>
    <col min="5202" max="5208" width="18.5703125" style="1" customWidth="1"/>
    <col min="5209" max="5217" width="17.5703125" style="1" bestFit="1" customWidth="1"/>
    <col min="5218" max="5224" width="18.5703125" style="1" bestFit="1" customWidth="1"/>
    <col min="5225" max="5376" width="11.42578125" style="1"/>
    <col min="5377" max="5377" width="45.5703125" style="1" customWidth="1"/>
    <col min="5378" max="5378" width="8.85546875" style="1" bestFit="1" customWidth="1"/>
    <col min="5379" max="5379" width="13.7109375" style="1" bestFit="1" customWidth="1"/>
    <col min="5380" max="5380" width="16.85546875" style="1" customWidth="1"/>
    <col min="5381" max="5381" width="8.85546875" style="1" bestFit="1" customWidth="1"/>
    <col min="5382" max="5382" width="13.7109375" style="1" bestFit="1" customWidth="1"/>
    <col min="5383" max="5383" width="17.28515625" style="1" customWidth="1"/>
    <col min="5384" max="5384" width="11.42578125" style="1"/>
    <col min="5385" max="5393" width="17.7109375" style="1" customWidth="1"/>
    <col min="5394" max="5400" width="18.7109375" style="1" customWidth="1"/>
    <col min="5401" max="5409" width="17.7109375" style="1" customWidth="1"/>
    <col min="5410" max="5416" width="18.7109375" style="1" customWidth="1"/>
    <col min="5417" max="5425" width="17.7109375" style="1" customWidth="1"/>
    <col min="5426" max="5432" width="18.7109375" style="1" customWidth="1"/>
    <col min="5433" max="5441" width="17.7109375" style="1" customWidth="1"/>
    <col min="5442" max="5448" width="18.7109375" style="1" customWidth="1"/>
    <col min="5449" max="5457" width="17.5703125" style="1" customWidth="1"/>
    <col min="5458" max="5464" width="18.5703125" style="1" customWidth="1"/>
    <col min="5465" max="5473" width="17.5703125" style="1" bestFit="1" customWidth="1"/>
    <col min="5474" max="5480" width="18.5703125" style="1" bestFit="1" customWidth="1"/>
    <col min="5481" max="5632" width="11.42578125" style="1"/>
    <col min="5633" max="5633" width="45.5703125" style="1" customWidth="1"/>
    <col min="5634" max="5634" width="8.85546875" style="1" bestFit="1" customWidth="1"/>
    <col min="5635" max="5635" width="13.7109375" style="1" bestFit="1" customWidth="1"/>
    <col min="5636" max="5636" width="16.85546875" style="1" customWidth="1"/>
    <col min="5637" max="5637" width="8.85546875" style="1" bestFit="1" customWidth="1"/>
    <col min="5638" max="5638" width="13.7109375" style="1" bestFit="1" customWidth="1"/>
    <col min="5639" max="5639" width="17.28515625" style="1" customWidth="1"/>
    <col min="5640" max="5640" width="11.42578125" style="1"/>
    <col min="5641" max="5649" width="17.7109375" style="1" customWidth="1"/>
    <col min="5650" max="5656" width="18.7109375" style="1" customWidth="1"/>
    <col min="5657" max="5665" width="17.7109375" style="1" customWidth="1"/>
    <col min="5666" max="5672" width="18.7109375" style="1" customWidth="1"/>
    <col min="5673" max="5681" width="17.7109375" style="1" customWidth="1"/>
    <col min="5682" max="5688" width="18.7109375" style="1" customWidth="1"/>
    <col min="5689" max="5697" width="17.7109375" style="1" customWidth="1"/>
    <col min="5698" max="5704" width="18.7109375" style="1" customWidth="1"/>
    <col min="5705" max="5713" width="17.5703125" style="1" customWidth="1"/>
    <col min="5714" max="5720" width="18.5703125" style="1" customWidth="1"/>
    <col min="5721" max="5729" width="17.5703125" style="1" bestFit="1" customWidth="1"/>
    <col min="5730" max="5736" width="18.5703125" style="1" bestFit="1" customWidth="1"/>
    <col min="5737" max="5888" width="11.42578125" style="1"/>
    <col min="5889" max="5889" width="45.5703125" style="1" customWidth="1"/>
    <col min="5890" max="5890" width="8.85546875" style="1" bestFit="1" customWidth="1"/>
    <col min="5891" max="5891" width="13.7109375" style="1" bestFit="1" customWidth="1"/>
    <col min="5892" max="5892" width="16.85546875" style="1" customWidth="1"/>
    <col min="5893" max="5893" width="8.85546875" style="1" bestFit="1" customWidth="1"/>
    <col min="5894" max="5894" width="13.7109375" style="1" bestFit="1" customWidth="1"/>
    <col min="5895" max="5895" width="17.28515625" style="1" customWidth="1"/>
    <col min="5896" max="5896" width="11.42578125" style="1"/>
    <col min="5897" max="5905" width="17.7109375" style="1" customWidth="1"/>
    <col min="5906" max="5912" width="18.7109375" style="1" customWidth="1"/>
    <col min="5913" max="5921" width="17.7109375" style="1" customWidth="1"/>
    <col min="5922" max="5928" width="18.7109375" style="1" customWidth="1"/>
    <col min="5929" max="5937" width="17.7109375" style="1" customWidth="1"/>
    <col min="5938" max="5944" width="18.7109375" style="1" customWidth="1"/>
    <col min="5945" max="5953" width="17.7109375" style="1" customWidth="1"/>
    <col min="5954" max="5960" width="18.7109375" style="1" customWidth="1"/>
    <col min="5961" max="5969" width="17.5703125" style="1" customWidth="1"/>
    <col min="5970" max="5976" width="18.5703125" style="1" customWidth="1"/>
    <col min="5977" max="5985" width="17.5703125" style="1" bestFit="1" customWidth="1"/>
    <col min="5986" max="5992" width="18.5703125" style="1" bestFit="1" customWidth="1"/>
    <col min="5993" max="6144" width="11.42578125" style="1"/>
    <col min="6145" max="6145" width="45.5703125" style="1" customWidth="1"/>
    <col min="6146" max="6146" width="8.85546875" style="1" bestFit="1" customWidth="1"/>
    <col min="6147" max="6147" width="13.7109375" style="1" bestFit="1" customWidth="1"/>
    <col min="6148" max="6148" width="16.85546875" style="1" customWidth="1"/>
    <col min="6149" max="6149" width="8.85546875" style="1" bestFit="1" customWidth="1"/>
    <col min="6150" max="6150" width="13.7109375" style="1" bestFit="1" customWidth="1"/>
    <col min="6151" max="6151" width="17.28515625" style="1" customWidth="1"/>
    <col min="6152" max="6152" width="11.42578125" style="1"/>
    <col min="6153" max="6161" width="17.7109375" style="1" customWidth="1"/>
    <col min="6162" max="6168" width="18.7109375" style="1" customWidth="1"/>
    <col min="6169" max="6177" width="17.7109375" style="1" customWidth="1"/>
    <col min="6178" max="6184" width="18.7109375" style="1" customWidth="1"/>
    <col min="6185" max="6193" width="17.7109375" style="1" customWidth="1"/>
    <col min="6194" max="6200" width="18.7109375" style="1" customWidth="1"/>
    <col min="6201" max="6209" width="17.7109375" style="1" customWidth="1"/>
    <col min="6210" max="6216" width="18.7109375" style="1" customWidth="1"/>
    <col min="6217" max="6225" width="17.5703125" style="1" customWidth="1"/>
    <col min="6226" max="6232" width="18.5703125" style="1" customWidth="1"/>
    <col min="6233" max="6241" width="17.5703125" style="1" bestFit="1" customWidth="1"/>
    <col min="6242" max="6248" width="18.5703125" style="1" bestFit="1" customWidth="1"/>
    <col min="6249" max="6400" width="11.42578125" style="1"/>
    <col min="6401" max="6401" width="45.5703125" style="1" customWidth="1"/>
    <col min="6402" max="6402" width="8.85546875" style="1" bestFit="1" customWidth="1"/>
    <col min="6403" max="6403" width="13.7109375" style="1" bestFit="1" customWidth="1"/>
    <col min="6404" max="6404" width="16.85546875" style="1" customWidth="1"/>
    <col min="6405" max="6405" width="8.85546875" style="1" bestFit="1" customWidth="1"/>
    <col min="6406" max="6406" width="13.7109375" style="1" bestFit="1" customWidth="1"/>
    <col min="6407" max="6407" width="17.28515625" style="1" customWidth="1"/>
    <col min="6408" max="6408" width="11.42578125" style="1"/>
    <col min="6409" max="6417" width="17.7109375" style="1" customWidth="1"/>
    <col min="6418" max="6424" width="18.7109375" style="1" customWidth="1"/>
    <col min="6425" max="6433" width="17.7109375" style="1" customWidth="1"/>
    <col min="6434" max="6440" width="18.7109375" style="1" customWidth="1"/>
    <col min="6441" max="6449" width="17.7109375" style="1" customWidth="1"/>
    <col min="6450" max="6456" width="18.7109375" style="1" customWidth="1"/>
    <col min="6457" max="6465" width="17.7109375" style="1" customWidth="1"/>
    <col min="6466" max="6472" width="18.7109375" style="1" customWidth="1"/>
    <col min="6473" max="6481" width="17.5703125" style="1" customWidth="1"/>
    <col min="6482" max="6488" width="18.5703125" style="1" customWidth="1"/>
    <col min="6489" max="6497" width="17.5703125" style="1" bestFit="1" customWidth="1"/>
    <col min="6498" max="6504" width="18.5703125" style="1" bestFit="1" customWidth="1"/>
    <col min="6505" max="6656" width="11.42578125" style="1"/>
    <col min="6657" max="6657" width="45.5703125" style="1" customWidth="1"/>
    <col min="6658" max="6658" width="8.85546875" style="1" bestFit="1" customWidth="1"/>
    <col min="6659" max="6659" width="13.7109375" style="1" bestFit="1" customWidth="1"/>
    <col min="6660" max="6660" width="16.85546875" style="1" customWidth="1"/>
    <col min="6661" max="6661" width="8.85546875" style="1" bestFit="1" customWidth="1"/>
    <col min="6662" max="6662" width="13.7109375" style="1" bestFit="1" customWidth="1"/>
    <col min="6663" max="6663" width="17.28515625" style="1" customWidth="1"/>
    <col min="6664" max="6664" width="11.42578125" style="1"/>
    <col min="6665" max="6673" width="17.7109375" style="1" customWidth="1"/>
    <col min="6674" max="6680" width="18.7109375" style="1" customWidth="1"/>
    <col min="6681" max="6689" width="17.7109375" style="1" customWidth="1"/>
    <col min="6690" max="6696" width="18.7109375" style="1" customWidth="1"/>
    <col min="6697" max="6705" width="17.7109375" style="1" customWidth="1"/>
    <col min="6706" max="6712" width="18.7109375" style="1" customWidth="1"/>
    <col min="6713" max="6721" width="17.7109375" style="1" customWidth="1"/>
    <col min="6722" max="6728" width="18.7109375" style="1" customWidth="1"/>
    <col min="6729" max="6737" width="17.5703125" style="1" customWidth="1"/>
    <col min="6738" max="6744" width="18.5703125" style="1" customWidth="1"/>
    <col min="6745" max="6753" width="17.5703125" style="1" bestFit="1" customWidth="1"/>
    <col min="6754" max="6760" width="18.5703125" style="1" bestFit="1" customWidth="1"/>
    <col min="6761" max="6912" width="11.42578125" style="1"/>
    <col min="6913" max="6913" width="45.5703125" style="1" customWidth="1"/>
    <col min="6914" max="6914" width="8.85546875" style="1" bestFit="1" customWidth="1"/>
    <col min="6915" max="6915" width="13.7109375" style="1" bestFit="1" customWidth="1"/>
    <col min="6916" max="6916" width="16.85546875" style="1" customWidth="1"/>
    <col min="6917" max="6917" width="8.85546875" style="1" bestFit="1" customWidth="1"/>
    <col min="6918" max="6918" width="13.7109375" style="1" bestFit="1" customWidth="1"/>
    <col min="6919" max="6919" width="17.28515625" style="1" customWidth="1"/>
    <col min="6920" max="6920" width="11.42578125" style="1"/>
    <col min="6921" max="6929" width="17.7109375" style="1" customWidth="1"/>
    <col min="6930" max="6936" width="18.7109375" style="1" customWidth="1"/>
    <col min="6937" max="6945" width="17.7109375" style="1" customWidth="1"/>
    <col min="6946" max="6952" width="18.7109375" style="1" customWidth="1"/>
    <col min="6953" max="6961" width="17.7109375" style="1" customWidth="1"/>
    <col min="6962" max="6968" width="18.7109375" style="1" customWidth="1"/>
    <col min="6969" max="6977" width="17.7109375" style="1" customWidth="1"/>
    <col min="6978" max="6984" width="18.7109375" style="1" customWidth="1"/>
    <col min="6985" max="6993" width="17.5703125" style="1" customWidth="1"/>
    <col min="6994" max="7000" width="18.5703125" style="1" customWidth="1"/>
    <col min="7001" max="7009" width="17.5703125" style="1" bestFit="1" customWidth="1"/>
    <col min="7010" max="7016" width="18.5703125" style="1" bestFit="1" customWidth="1"/>
    <col min="7017" max="7168" width="11.42578125" style="1"/>
    <col min="7169" max="7169" width="45.5703125" style="1" customWidth="1"/>
    <col min="7170" max="7170" width="8.85546875" style="1" bestFit="1" customWidth="1"/>
    <col min="7171" max="7171" width="13.7109375" style="1" bestFit="1" customWidth="1"/>
    <col min="7172" max="7172" width="16.85546875" style="1" customWidth="1"/>
    <col min="7173" max="7173" width="8.85546875" style="1" bestFit="1" customWidth="1"/>
    <col min="7174" max="7174" width="13.7109375" style="1" bestFit="1" customWidth="1"/>
    <col min="7175" max="7175" width="17.28515625" style="1" customWidth="1"/>
    <col min="7176" max="7176" width="11.42578125" style="1"/>
    <col min="7177" max="7185" width="17.7109375" style="1" customWidth="1"/>
    <col min="7186" max="7192" width="18.7109375" style="1" customWidth="1"/>
    <col min="7193" max="7201" width="17.7109375" style="1" customWidth="1"/>
    <col min="7202" max="7208" width="18.7109375" style="1" customWidth="1"/>
    <col min="7209" max="7217" width="17.7109375" style="1" customWidth="1"/>
    <col min="7218" max="7224" width="18.7109375" style="1" customWidth="1"/>
    <col min="7225" max="7233" width="17.7109375" style="1" customWidth="1"/>
    <col min="7234" max="7240" width="18.7109375" style="1" customWidth="1"/>
    <col min="7241" max="7249" width="17.5703125" style="1" customWidth="1"/>
    <col min="7250" max="7256" width="18.5703125" style="1" customWidth="1"/>
    <col min="7257" max="7265" width="17.5703125" style="1" bestFit="1" customWidth="1"/>
    <col min="7266" max="7272" width="18.5703125" style="1" bestFit="1" customWidth="1"/>
    <col min="7273" max="7424" width="11.42578125" style="1"/>
    <col min="7425" max="7425" width="45.5703125" style="1" customWidth="1"/>
    <col min="7426" max="7426" width="8.85546875" style="1" bestFit="1" customWidth="1"/>
    <col min="7427" max="7427" width="13.7109375" style="1" bestFit="1" customWidth="1"/>
    <col min="7428" max="7428" width="16.85546875" style="1" customWidth="1"/>
    <col min="7429" max="7429" width="8.85546875" style="1" bestFit="1" customWidth="1"/>
    <col min="7430" max="7430" width="13.7109375" style="1" bestFit="1" customWidth="1"/>
    <col min="7431" max="7431" width="17.28515625" style="1" customWidth="1"/>
    <col min="7432" max="7432" width="11.42578125" style="1"/>
    <col min="7433" max="7441" width="17.7109375" style="1" customWidth="1"/>
    <col min="7442" max="7448" width="18.7109375" style="1" customWidth="1"/>
    <col min="7449" max="7457" width="17.7109375" style="1" customWidth="1"/>
    <col min="7458" max="7464" width="18.7109375" style="1" customWidth="1"/>
    <col min="7465" max="7473" width="17.7109375" style="1" customWidth="1"/>
    <col min="7474" max="7480" width="18.7109375" style="1" customWidth="1"/>
    <col min="7481" max="7489" width="17.7109375" style="1" customWidth="1"/>
    <col min="7490" max="7496" width="18.7109375" style="1" customWidth="1"/>
    <col min="7497" max="7505" width="17.5703125" style="1" customWidth="1"/>
    <col min="7506" max="7512" width="18.5703125" style="1" customWidth="1"/>
    <col min="7513" max="7521" width="17.5703125" style="1" bestFit="1" customWidth="1"/>
    <col min="7522" max="7528" width="18.5703125" style="1" bestFit="1" customWidth="1"/>
    <col min="7529" max="7680" width="11.42578125" style="1"/>
    <col min="7681" max="7681" width="45.5703125" style="1" customWidth="1"/>
    <col min="7682" max="7682" width="8.85546875" style="1" bestFit="1" customWidth="1"/>
    <col min="7683" max="7683" width="13.7109375" style="1" bestFit="1" customWidth="1"/>
    <col min="7684" max="7684" width="16.85546875" style="1" customWidth="1"/>
    <col min="7685" max="7685" width="8.85546875" style="1" bestFit="1" customWidth="1"/>
    <col min="7686" max="7686" width="13.7109375" style="1" bestFit="1" customWidth="1"/>
    <col min="7687" max="7687" width="17.28515625" style="1" customWidth="1"/>
    <col min="7688" max="7688" width="11.42578125" style="1"/>
    <col min="7689" max="7697" width="17.7109375" style="1" customWidth="1"/>
    <col min="7698" max="7704" width="18.7109375" style="1" customWidth="1"/>
    <col min="7705" max="7713" width="17.7109375" style="1" customWidth="1"/>
    <col min="7714" max="7720" width="18.7109375" style="1" customWidth="1"/>
    <col min="7721" max="7729" width="17.7109375" style="1" customWidth="1"/>
    <col min="7730" max="7736" width="18.7109375" style="1" customWidth="1"/>
    <col min="7737" max="7745" width="17.7109375" style="1" customWidth="1"/>
    <col min="7746" max="7752" width="18.7109375" style="1" customWidth="1"/>
    <col min="7753" max="7761" width="17.5703125" style="1" customWidth="1"/>
    <col min="7762" max="7768" width="18.5703125" style="1" customWidth="1"/>
    <col min="7769" max="7777" width="17.5703125" style="1" bestFit="1" customWidth="1"/>
    <col min="7778" max="7784" width="18.5703125" style="1" bestFit="1" customWidth="1"/>
    <col min="7785" max="7936" width="11.42578125" style="1"/>
    <col min="7937" max="7937" width="45.5703125" style="1" customWidth="1"/>
    <col min="7938" max="7938" width="8.85546875" style="1" bestFit="1" customWidth="1"/>
    <col min="7939" max="7939" width="13.7109375" style="1" bestFit="1" customWidth="1"/>
    <col min="7940" max="7940" width="16.85546875" style="1" customWidth="1"/>
    <col min="7941" max="7941" width="8.85546875" style="1" bestFit="1" customWidth="1"/>
    <col min="7942" max="7942" width="13.7109375" style="1" bestFit="1" customWidth="1"/>
    <col min="7943" max="7943" width="17.28515625" style="1" customWidth="1"/>
    <col min="7944" max="7944" width="11.42578125" style="1"/>
    <col min="7945" max="7953" width="17.7109375" style="1" customWidth="1"/>
    <col min="7954" max="7960" width="18.7109375" style="1" customWidth="1"/>
    <col min="7961" max="7969" width="17.7109375" style="1" customWidth="1"/>
    <col min="7970" max="7976" width="18.7109375" style="1" customWidth="1"/>
    <col min="7977" max="7985" width="17.7109375" style="1" customWidth="1"/>
    <col min="7986" max="7992" width="18.7109375" style="1" customWidth="1"/>
    <col min="7993" max="8001" width="17.7109375" style="1" customWidth="1"/>
    <col min="8002" max="8008" width="18.7109375" style="1" customWidth="1"/>
    <col min="8009" max="8017" width="17.5703125" style="1" customWidth="1"/>
    <col min="8018" max="8024" width="18.5703125" style="1" customWidth="1"/>
    <col min="8025" max="8033" width="17.5703125" style="1" bestFit="1" customWidth="1"/>
    <col min="8034" max="8040" width="18.5703125" style="1" bestFit="1" customWidth="1"/>
    <col min="8041" max="8192" width="11.42578125" style="1"/>
    <col min="8193" max="8193" width="45.5703125" style="1" customWidth="1"/>
    <col min="8194" max="8194" width="8.85546875" style="1" bestFit="1" customWidth="1"/>
    <col min="8195" max="8195" width="13.7109375" style="1" bestFit="1" customWidth="1"/>
    <col min="8196" max="8196" width="16.85546875" style="1" customWidth="1"/>
    <col min="8197" max="8197" width="8.85546875" style="1" bestFit="1" customWidth="1"/>
    <col min="8198" max="8198" width="13.7109375" style="1" bestFit="1" customWidth="1"/>
    <col min="8199" max="8199" width="17.28515625" style="1" customWidth="1"/>
    <col min="8200" max="8200" width="11.42578125" style="1"/>
    <col min="8201" max="8209" width="17.7109375" style="1" customWidth="1"/>
    <col min="8210" max="8216" width="18.7109375" style="1" customWidth="1"/>
    <col min="8217" max="8225" width="17.7109375" style="1" customWidth="1"/>
    <col min="8226" max="8232" width="18.7109375" style="1" customWidth="1"/>
    <col min="8233" max="8241" width="17.7109375" style="1" customWidth="1"/>
    <col min="8242" max="8248" width="18.7109375" style="1" customWidth="1"/>
    <col min="8249" max="8257" width="17.7109375" style="1" customWidth="1"/>
    <col min="8258" max="8264" width="18.7109375" style="1" customWidth="1"/>
    <col min="8265" max="8273" width="17.5703125" style="1" customWidth="1"/>
    <col min="8274" max="8280" width="18.5703125" style="1" customWidth="1"/>
    <col min="8281" max="8289" width="17.5703125" style="1" bestFit="1" customWidth="1"/>
    <col min="8290" max="8296" width="18.5703125" style="1" bestFit="1" customWidth="1"/>
    <col min="8297" max="8448" width="11.42578125" style="1"/>
    <col min="8449" max="8449" width="45.5703125" style="1" customWidth="1"/>
    <col min="8450" max="8450" width="8.85546875" style="1" bestFit="1" customWidth="1"/>
    <col min="8451" max="8451" width="13.7109375" style="1" bestFit="1" customWidth="1"/>
    <col min="8452" max="8452" width="16.85546875" style="1" customWidth="1"/>
    <col min="8453" max="8453" width="8.85546875" style="1" bestFit="1" customWidth="1"/>
    <col min="8454" max="8454" width="13.7109375" style="1" bestFit="1" customWidth="1"/>
    <col min="8455" max="8455" width="17.28515625" style="1" customWidth="1"/>
    <col min="8456" max="8456" width="11.42578125" style="1"/>
    <col min="8457" max="8465" width="17.7109375" style="1" customWidth="1"/>
    <col min="8466" max="8472" width="18.7109375" style="1" customWidth="1"/>
    <col min="8473" max="8481" width="17.7109375" style="1" customWidth="1"/>
    <col min="8482" max="8488" width="18.7109375" style="1" customWidth="1"/>
    <col min="8489" max="8497" width="17.7109375" style="1" customWidth="1"/>
    <col min="8498" max="8504" width="18.7109375" style="1" customWidth="1"/>
    <col min="8505" max="8513" width="17.7109375" style="1" customWidth="1"/>
    <col min="8514" max="8520" width="18.7109375" style="1" customWidth="1"/>
    <col min="8521" max="8529" width="17.5703125" style="1" customWidth="1"/>
    <col min="8530" max="8536" width="18.5703125" style="1" customWidth="1"/>
    <col min="8537" max="8545" width="17.5703125" style="1" bestFit="1" customWidth="1"/>
    <col min="8546" max="8552" width="18.5703125" style="1" bestFit="1" customWidth="1"/>
    <col min="8553" max="8704" width="11.42578125" style="1"/>
    <col min="8705" max="8705" width="45.5703125" style="1" customWidth="1"/>
    <col min="8706" max="8706" width="8.85546875" style="1" bestFit="1" customWidth="1"/>
    <col min="8707" max="8707" width="13.7109375" style="1" bestFit="1" customWidth="1"/>
    <col min="8708" max="8708" width="16.85546875" style="1" customWidth="1"/>
    <col min="8709" max="8709" width="8.85546875" style="1" bestFit="1" customWidth="1"/>
    <col min="8710" max="8710" width="13.7109375" style="1" bestFit="1" customWidth="1"/>
    <col min="8711" max="8711" width="17.28515625" style="1" customWidth="1"/>
    <col min="8712" max="8712" width="11.42578125" style="1"/>
    <col min="8713" max="8721" width="17.7109375" style="1" customWidth="1"/>
    <col min="8722" max="8728" width="18.7109375" style="1" customWidth="1"/>
    <col min="8729" max="8737" width="17.7109375" style="1" customWidth="1"/>
    <col min="8738" max="8744" width="18.7109375" style="1" customWidth="1"/>
    <col min="8745" max="8753" width="17.7109375" style="1" customWidth="1"/>
    <col min="8754" max="8760" width="18.7109375" style="1" customWidth="1"/>
    <col min="8761" max="8769" width="17.7109375" style="1" customWidth="1"/>
    <col min="8770" max="8776" width="18.7109375" style="1" customWidth="1"/>
    <col min="8777" max="8785" width="17.5703125" style="1" customWidth="1"/>
    <col min="8786" max="8792" width="18.5703125" style="1" customWidth="1"/>
    <col min="8793" max="8801" width="17.5703125" style="1" bestFit="1" customWidth="1"/>
    <col min="8802" max="8808" width="18.5703125" style="1" bestFit="1" customWidth="1"/>
    <col min="8809" max="8960" width="11.42578125" style="1"/>
    <col min="8961" max="8961" width="45.5703125" style="1" customWidth="1"/>
    <col min="8962" max="8962" width="8.85546875" style="1" bestFit="1" customWidth="1"/>
    <col min="8963" max="8963" width="13.7109375" style="1" bestFit="1" customWidth="1"/>
    <col min="8964" max="8964" width="16.85546875" style="1" customWidth="1"/>
    <col min="8965" max="8965" width="8.85546875" style="1" bestFit="1" customWidth="1"/>
    <col min="8966" max="8966" width="13.7109375" style="1" bestFit="1" customWidth="1"/>
    <col min="8967" max="8967" width="17.28515625" style="1" customWidth="1"/>
    <col min="8968" max="8968" width="11.42578125" style="1"/>
    <col min="8969" max="8977" width="17.7109375" style="1" customWidth="1"/>
    <col min="8978" max="8984" width="18.7109375" style="1" customWidth="1"/>
    <col min="8985" max="8993" width="17.7109375" style="1" customWidth="1"/>
    <col min="8994" max="9000" width="18.7109375" style="1" customWidth="1"/>
    <col min="9001" max="9009" width="17.7109375" style="1" customWidth="1"/>
    <col min="9010" max="9016" width="18.7109375" style="1" customWidth="1"/>
    <col min="9017" max="9025" width="17.7109375" style="1" customWidth="1"/>
    <col min="9026" max="9032" width="18.7109375" style="1" customWidth="1"/>
    <col min="9033" max="9041" width="17.5703125" style="1" customWidth="1"/>
    <col min="9042" max="9048" width="18.5703125" style="1" customWidth="1"/>
    <col min="9049" max="9057" width="17.5703125" style="1" bestFit="1" customWidth="1"/>
    <col min="9058" max="9064" width="18.5703125" style="1" bestFit="1" customWidth="1"/>
    <col min="9065" max="9216" width="11.42578125" style="1"/>
    <col min="9217" max="9217" width="45.5703125" style="1" customWidth="1"/>
    <col min="9218" max="9218" width="8.85546875" style="1" bestFit="1" customWidth="1"/>
    <col min="9219" max="9219" width="13.7109375" style="1" bestFit="1" customWidth="1"/>
    <col min="9220" max="9220" width="16.85546875" style="1" customWidth="1"/>
    <col min="9221" max="9221" width="8.85546875" style="1" bestFit="1" customWidth="1"/>
    <col min="9222" max="9222" width="13.7109375" style="1" bestFit="1" customWidth="1"/>
    <col min="9223" max="9223" width="17.28515625" style="1" customWidth="1"/>
    <col min="9224" max="9224" width="11.42578125" style="1"/>
    <col min="9225" max="9233" width="17.7109375" style="1" customWidth="1"/>
    <col min="9234" max="9240" width="18.7109375" style="1" customWidth="1"/>
    <col min="9241" max="9249" width="17.7109375" style="1" customWidth="1"/>
    <col min="9250" max="9256" width="18.7109375" style="1" customWidth="1"/>
    <col min="9257" max="9265" width="17.7109375" style="1" customWidth="1"/>
    <col min="9266" max="9272" width="18.7109375" style="1" customWidth="1"/>
    <col min="9273" max="9281" width="17.7109375" style="1" customWidth="1"/>
    <col min="9282" max="9288" width="18.7109375" style="1" customWidth="1"/>
    <col min="9289" max="9297" width="17.5703125" style="1" customWidth="1"/>
    <col min="9298" max="9304" width="18.5703125" style="1" customWidth="1"/>
    <col min="9305" max="9313" width="17.5703125" style="1" bestFit="1" customWidth="1"/>
    <col min="9314" max="9320" width="18.5703125" style="1" bestFit="1" customWidth="1"/>
    <col min="9321" max="9472" width="11.42578125" style="1"/>
    <col min="9473" max="9473" width="45.5703125" style="1" customWidth="1"/>
    <col min="9474" max="9474" width="8.85546875" style="1" bestFit="1" customWidth="1"/>
    <col min="9475" max="9475" width="13.7109375" style="1" bestFit="1" customWidth="1"/>
    <col min="9476" max="9476" width="16.85546875" style="1" customWidth="1"/>
    <col min="9477" max="9477" width="8.85546875" style="1" bestFit="1" customWidth="1"/>
    <col min="9478" max="9478" width="13.7109375" style="1" bestFit="1" customWidth="1"/>
    <col min="9479" max="9479" width="17.28515625" style="1" customWidth="1"/>
    <col min="9480" max="9480" width="11.42578125" style="1"/>
    <col min="9481" max="9489" width="17.7109375" style="1" customWidth="1"/>
    <col min="9490" max="9496" width="18.7109375" style="1" customWidth="1"/>
    <col min="9497" max="9505" width="17.7109375" style="1" customWidth="1"/>
    <col min="9506" max="9512" width="18.7109375" style="1" customWidth="1"/>
    <col min="9513" max="9521" width="17.7109375" style="1" customWidth="1"/>
    <col min="9522" max="9528" width="18.7109375" style="1" customWidth="1"/>
    <col min="9529" max="9537" width="17.7109375" style="1" customWidth="1"/>
    <col min="9538" max="9544" width="18.7109375" style="1" customWidth="1"/>
    <col min="9545" max="9553" width="17.5703125" style="1" customWidth="1"/>
    <col min="9554" max="9560" width="18.5703125" style="1" customWidth="1"/>
    <col min="9561" max="9569" width="17.5703125" style="1" bestFit="1" customWidth="1"/>
    <col min="9570" max="9576" width="18.5703125" style="1" bestFit="1" customWidth="1"/>
    <col min="9577" max="9728" width="11.42578125" style="1"/>
    <col min="9729" max="9729" width="45.5703125" style="1" customWidth="1"/>
    <col min="9730" max="9730" width="8.85546875" style="1" bestFit="1" customWidth="1"/>
    <col min="9731" max="9731" width="13.7109375" style="1" bestFit="1" customWidth="1"/>
    <col min="9732" max="9732" width="16.85546875" style="1" customWidth="1"/>
    <col min="9733" max="9733" width="8.85546875" style="1" bestFit="1" customWidth="1"/>
    <col min="9734" max="9734" width="13.7109375" style="1" bestFit="1" customWidth="1"/>
    <col min="9735" max="9735" width="17.28515625" style="1" customWidth="1"/>
    <col min="9736" max="9736" width="11.42578125" style="1"/>
    <col min="9737" max="9745" width="17.7109375" style="1" customWidth="1"/>
    <col min="9746" max="9752" width="18.7109375" style="1" customWidth="1"/>
    <col min="9753" max="9761" width="17.7109375" style="1" customWidth="1"/>
    <col min="9762" max="9768" width="18.7109375" style="1" customWidth="1"/>
    <col min="9769" max="9777" width="17.7109375" style="1" customWidth="1"/>
    <col min="9778" max="9784" width="18.7109375" style="1" customWidth="1"/>
    <col min="9785" max="9793" width="17.7109375" style="1" customWidth="1"/>
    <col min="9794" max="9800" width="18.7109375" style="1" customWidth="1"/>
    <col min="9801" max="9809" width="17.5703125" style="1" customWidth="1"/>
    <col min="9810" max="9816" width="18.5703125" style="1" customWidth="1"/>
    <col min="9817" max="9825" width="17.5703125" style="1" bestFit="1" customWidth="1"/>
    <col min="9826" max="9832" width="18.5703125" style="1" bestFit="1" customWidth="1"/>
    <col min="9833" max="9984" width="11.42578125" style="1"/>
    <col min="9985" max="9985" width="45.5703125" style="1" customWidth="1"/>
    <col min="9986" max="9986" width="8.85546875" style="1" bestFit="1" customWidth="1"/>
    <col min="9987" max="9987" width="13.7109375" style="1" bestFit="1" customWidth="1"/>
    <col min="9988" max="9988" width="16.85546875" style="1" customWidth="1"/>
    <col min="9989" max="9989" width="8.85546875" style="1" bestFit="1" customWidth="1"/>
    <col min="9990" max="9990" width="13.7109375" style="1" bestFit="1" customWidth="1"/>
    <col min="9991" max="9991" width="17.28515625" style="1" customWidth="1"/>
    <col min="9992" max="9992" width="11.42578125" style="1"/>
    <col min="9993" max="10001" width="17.7109375" style="1" customWidth="1"/>
    <col min="10002" max="10008" width="18.7109375" style="1" customWidth="1"/>
    <col min="10009" max="10017" width="17.7109375" style="1" customWidth="1"/>
    <col min="10018" max="10024" width="18.7109375" style="1" customWidth="1"/>
    <col min="10025" max="10033" width="17.7109375" style="1" customWidth="1"/>
    <col min="10034" max="10040" width="18.7109375" style="1" customWidth="1"/>
    <col min="10041" max="10049" width="17.7109375" style="1" customWidth="1"/>
    <col min="10050" max="10056" width="18.7109375" style="1" customWidth="1"/>
    <col min="10057" max="10065" width="17.5703125" style="1" customWidth="1"/>
    <col min="10066" max="10072" width="18.5703125" style="1" customWidth="1"/>
    <col min="10073" max="10081" width="17.5703125" style="1" bestFit="1" customWidth="1"/>
    <col min="10082" max="10088" width="18.5703125" style="1" bestFit="1" customWidth="1"/>
    <col min="10089" max="10240" width="11.42578125" style="1"/>
    <col min="10241" max="10241" width="45.5703125" style="1" customWidth="1"/>
    <col min="10242" max="10242" width="8.85546875" style="1" bestFit="1" customWidth="1"/>
    <col min="10243" max="10243" width="13.7109375" style="1" bestFit="1" customWidth="1"/>
    <col min="10244" max="10244" width="16.85546875" style="1" customWidth="1"/>
    <col min="10245" max="10245" width="8.85546875" style="1" bestFit="1" customWidth="1"/>
    <col min="10246" max="10246" width="13.7109375" style="1" bestFit="1" customWidth="1"/>
    <col min="10247" max="10247" width="17.28515625" style="1" customWidth="1"/>
    <col min="10248" max="10248" width="11.42578125" style="1"/>
    <col min="10249" max="10257" width="17.7109375" style="1" customWidth="1"/>
    <col min="10258" max="10264" width="18.7109375" style="1" customWidth="1"/>
    <col min="10265" max="10273" width="17.7109375" style="1" customWidth="1"/>
    <col min="10274" max="10280" width="18.7109375" style="1" customWidth="1"/>
    <col min="10281" max="10289" width="17.7109375" style="1" customWidth="1"/>
    <col min="10290" max="10296" width="18.7109375" style="1" customWidth="1"/>
    <col min="10297" max="10305" width="17.7109375" style="1" customWidth="1"/>
    <col min="10306" max="10312" width="18.7109375" style="1" customWidth="1"/>
    <col min="10313" max="10321" width="17.5703125" style="1" customWidth="1"/>
    <col min="10322" max="10328" width="18.5703125" style="1" customWidth="1"/>
    <col min="10329" max="10337" width="17.5703125" style="1" bestFit="1" customWidth="1"/>
    <col min="10338" max="10344" width="18.5703125" style="1" bestFit="1" customWidth="1"/>
    <col min="10345" max="10496" width="11.42578125" style="1"/>
    <col min="10497" max="10497" width="45.5703125" style="1" customWidth="1"/>
    <col min="10498" max="10498" width="8.85546875" style="1" bestFit="1" customWidth="1"/>
    <col min="10499" max="10499" width="13.7109375" style="1" bestFit="1" customWidth="1"/>
    <col min="10500" max="10500" width="16.85546875" style="1" customWidth="1"/>
    <col min="10501" max="10501" width="8.85546875" style="1" bestFit="1" customWidth="1"/>
    <col min="10502" max="10502" width="13.7109375" style="1" bestFit="1" customWidth="1"/>
    <col min="10503" max="10503" width="17.28515625" style="1" customWidth="1"/>
    <col min="10504" max="10504" width="11.42578125" style="1"/>
    <col min="10505" max="10513" width="17.7109375" style="1" customWidth="1"/>
    <col min="10514" max="10520" width="18.7109375" style="1" customWidth="1"/>
    <col min="10521" max="10529" width="17.7109375" style="1" customWidth="1"/>
    <col min="10530" max="10536" width="18.7109375" style="1" customWidth="1"/>
    <col min="10537" max="10545" width="17.7109375" style="1" customWidth="1"/>
    <col min="10546" max="10552" width="18.7109375" style="1" customWidth="1"/>
    <col min="10553" max="10561" width="17.7109375" style="1" customWidth="1"/>
    <col min="10562" max="10568" width="18.7109375" style="1" customWidth="1"/>
    <col min="10569" max="10577" width="17.5703125" style="1" customWidth="1"/>
    <col min="10578" max="10584" width="18.5703125" style="1" customWidth="1"/>
    <col min="10585" max="10593" width="17.5703125" style="1" bestFit="1" customWidth="1"/>
    <col min="10594" max="10600" width="18.5703125" style="1" bestFit="1" customWidth="1"/>
    <col min="10601" max="10752" width="11.42578125" style="1"/>
    <col min="10753" max="10753" width="45.5703125" style="1" customWidth="1"/>
    <col min="10754" max="10754" width="8.85546875" style="1" bestFit="1" customWidth="1"/>
    <col min="10755" max="10755" width="13.7109375" style="1" bestFit="1" customWidth="1"/>
    <col min="10756" max="10756" width="16.85546875" style="1" customWidth="1"/>
    <col min="10757" max="10757" width="8.85546875" style="1" bestFit="1" customWidth="1"/>
    <col min="10758" max="10758" width="13.7109375" style="1" bestFit="1" customWidth="1"/>
    <col min="10759" max="10759" width="17.28515625" style="1" customWidth="1"/>
    <col min="10760" max="10760" width="11.42578125" style="1"/>
    <col min="10761" max="10769" width="17.7109375" style="1" customWidth="1"/>
    <col min="10770" max="10776" width="18.7109375" style="1" customWidth="1"/>
    <col min="10777" max="10785" width="17.7109375" style="1" customWidth="1"/>
    <col min="10786" max="10792" width="18.7109375" style="1" customWidth="1"/>
    <col min="10793" max="10801" width="17.7109375" style="1" customWidth="1"/>
    <col min="10802" max="10808" width="18.7109375" style="1" customWidth="1"/>
    <col min="10809" max="10817" width="17.7109375" style="1" customWidth="1"/>
    <col min="10818" max="10824" width="18.7109375" style="1" customWidth="1"/>
    <col min="10825" max="10833" width="17.5703125" style="1" customWidth="1"/>
    <col min="10834" max="10840" width="18.5703125" style="1" customWidth="1"/>
    <col min="10841" max="10849" width="17.5703125" style="1" bestFit="1" customWidth="1"/>
    <col min="10850" max="10856" width="18.5703125" style="1" bestFit="1" customWidth="1"/>
    <col min="10857" max="11008" width="11.42578125" style="1"/>
    <col min="11009" max="11009" width="45.5703125" style="1" customWidth="1"/>
    <col min="11010" max="11010" width="8.85546875" style="1" bestFit="1" customWidth="1"/>
    <col min="11011" max="11011" width="13.7109375" style="1" bestFit="1" customWidth="1"/>
    <col min="11012" max="11012" width="16.85546875" style="1" customWidth="1"/>
    <col min="11013" max="11013" width="8.85546875" style="1" bestFit="1" customWidth="1"/>
    <col min="11014" max="11014" width="13.7109375" style="1" bestFit="1" customWidth="1"/>
    <col min="11015" max="11015" width="17.28515625" style="1" customWidth="1"/>
    <col min="11016" max="11016" width="11.42578125" style="1"/>
    <col min="11017" max="11025" width="17.7109375" style="1" customWidth="1"/>
    <col min="11026" max="11032" width="18.7109375" style="1" customWidth="1"/>
    <col min="11033" max="11041" width="17.7109375" style="1" customWidth="1"/>
    <col min="11042" max="11048" width="18.7109375" style="1" customWidth="1"/>
    <col min="11049" max="11057" width="17.7109375" style="1" customWidth="1"/>
    <col min="11058" max="11064" width="18.7109375" style="1" customWidth="1"/>
    <col min="11065" max="11073" width="17.7109375" style="1" customWidth="1"/>
    <col min="11074" max="11080" width="18.7109375" style="1" customWidth="1"/>
    <col min="11081" max="11089" width="17.5703125" style="1" customWidth="1"/>
    <col min="11090" max="11096" width="18.5703125" style="1" customWidth="1"/>
    <col min="11097" max="11105" width="17.5703125" style="1" bestFit="1" customWidth="1"/>
    <col min="11106" max="11112" width="18.5703125" style="1" bestFit="1" customWidth="1"/>
    <col min="11113" max="11264" width="11.42578125" style="1"/>
    <col min="11265" max="11265" width="45.5703125" style="1" customWidth="1"/>
    <col min="11266" max="11266" width="8.85546875" style="1" bestFit="1" customWidth="1"/>
    <col min="11267" max="11267" width="13.7109375" style="1" bestFit="1" customWidth="1"/>
    <col min="11268" max="11268" width="16.85546875" style="1" customWidth="1"/>
    <col min="11269" max="11269" width="8.85546875" style="1" bestFit="1" customWidth="1"/>
    <col min="11270" max="11270" width="13.7109375" style="1" bestFit="1" customWidth="1"/>
    <col min="11271" max="11271" width="17.28515625" style="1" customWidth="1"/>
    <col min="11272" max="11272" width="11.42578125" style="1"/>
    <col min="11273" max="11281" width="17.7109375" style="1" customWidth="1"/>
    <col min="11282" max="11288" width="18.7109375" style="1" customWidth="1"/>
    <col min="11289" max="11297" width="17.7109375" style="1" customWidth="1"/>
    <col min="11298" max="11304" width="18.7109375" style="1" customWidth="1"/>
    <col min="11305" max="11313" width="17.7109375" style="1" customWidth="1"/>
    <col min="11314" max="11320" width="18.7109375" style="1" customWidth="1"/>
    <col min="11321" max="11329" width="17.7109375" style="1" customWidth="1"/>
    <col min="11330" max="11336" width="18.7109375" style="1" customWidth="1"/>
    <col min="11337" max="11345" width="17.5703125" style="1" customWidth="1"/>
    <col min="11346" max="11352" width="18.5703125" style="1" customWidth="1"/>
    <col min="11353" max="11361" width="17.5703125" style="1" bestFit="1" customWidth="1"/>
    <col min="11362" max="11368" width="18.5703125" style="1" bestFit="1" customWidth="1"/>
    <col min="11369" max="11520" width="11.42578125" style="1"/>
    <col min="11521" max="11521" width="45.5703125" style="1" customWidth="1"/>
    <col min="11522" max="11522" width="8.85546875" style="1" bestFit="1" customWidth="1"/>
    <col min="11523" max="11523" width="13.7109375" style="1" bestFit="1" customWidth="1"/>
    <col min="11524" max="11524" width="16.85546875" style="1" customWidth="1"/>
    <col min="11525" max="11525" width="8.85546875" style="1" bestFit="1" customWidth="1"/>
    <col min="11526" max="11526" width="13.7109375" style="1" bestFit="1" customWidth="1"/>
    <col min="11527" max="11527" width="17.28515625" style="1" customWidth="1"/>
    <col min="11528" max="11528" width="11.42578125" style="1"/>
    <col min="11529" max="11537" width="17.7109375" style="1" customWidth="1"/>
    <col min="11538" max="11544" width="18.7109375" style="1" customWidth="1"/>
    <col min="11545" max="11553" width="17.7109375" style="1" customWidth="1"/>
    <col min="11554" max="11560" width="18.7109375" style="1" customWidth="1"/>
    <col min="11561" max="11569" width="17.7109375" style="1" customWidth="1"/>
    <col min="11570" max="11576" width="18.7109375" style="1" customWidth="1"/>
    <col min="11577" max="11585" width="17.7109375" style="1" customWidth="1"/>
    <col min="11586" max="11592" width="18.7109375" style="1" customWidth="1"/>
    <col min="11593" max="11601" width="17.5703125" style="1" customWidth="1"/>
    <col min="11602" max="11608" width="18.5703125" style="1" customWidth="1"/>
    <col min="11609" max="11617" width="17.5703125" style="1" bestFit="1" customWidth="1"/>
    <col min="11618" max="11624" width="18.5703125" style="1" bestFit="1" customWidth="1"/>
    <col min="11625" max="11776" width="11.42578125" style="1"/>
    <col min="11777" max="11777" width="45.5703125" style="1" customWidth="1"/>
    <col min="11778" max="11778" width="8.85546875" style="1" bestFit="1" customWidth="1"/>
    <col min="11779" max="11779" width="13.7109375" style="1" bestFit="1" customWidth="1"/>
    <col min="11780" max="11780" width="16.85546875" style="1" customWidth="1"/>
    <col min="11781" max="11781" width="8.85546875" style="1" bestFit="1" customWidth="1"/>
    <col min="11782" max="11782" width="13.7109375" style="1" bestFit="1" customWidth="1"/>
    <col min="11783" max="11783" width="17.28515625" style="1" customWidth="1"/>
    <col min="11784" max="11784" width="11.42578125" style="1"/>
    <col min="11785" max="11793" width="17.7109375" style="1" customWidth="1"/>
    <col min="11794" max="11800" width="18.7109375" style="1" customWidth="1"/>
    <col min="11801" max="11809" width="17.7109375" style="1" customWidth="1"/>
    <col min="11810" max="11816" width="18.7109375" style="1" customWidth="1"/>
    <col min="11817" max="11825" width="17.7109375" style="1" customWidth="1"/>
    <col min="11826" max="11832" width="18.7109375" style="1" customWidth="1"/>
    <col min="11833" max="11841" width="17.7109375" style="1" customWidth="1"/>
    <col min="11842" max="11848" width="18.7109375" style="1" customWidth="1"/>
    <col min="11849" max="11857" width="17.5703125" style="1" customWidth="1"/>
    <col min="11858" max="11864" width="18.5703125" style="1" customWidth="1"/>
    <col min="11865" max="11873" width="17.5703125" style="1" bestFit="1" customWidth="1"/>
    <col min="11874" max="11880" width="18.5703125" style="1" bestFit="1" customWidth="1"/>
    <col min="11881" max="12032" width="11.42578125" style="1"/>
    <col min="12033" max="12033" width="45.5703125" style="1" customWidth="1"/>
    <col min="12034" max="12034" width="8.85546875" style="1" bestFit="1" customWidth="1"/>
    <col min="12035" max="12035" width="13.7109375" style="1" bestFit="1" customWidth="1"/>
    <col min="12036" max="12036" width="16.85546875" style="1" customWidth="1"/>
    <col min="12037" max="12037" width="8.85546875" style="1" bestFit="1" customWidth="1"/>
    <col min="12038" max="12038" width="13.7109375" style="1" bestFit="1" customWidth="1"/>
    <col min="12039" max="12039" width="17.28515625" style="1" customWidth="1"/>
    <col min="12040" max="12040" width="11.42578125" style="1"/>
    <col min="12041" max="12049" width="17.7109375" style="1" customWidth="1"/>
    <col min="12050" max="12056" width="18.7109375" style="1" customWidth="1"/>
    <col min="12057" max="12065" width="17.7109375" style="1" customWidth="1"/>
    <col min="12066" max="12072" width="18.7109375" style="1" customWidth="1"/>
    <col min="12073" max="12081" width="17.7109375" style="1" customWidth="1"/>
    <col min="12082" max="12088" width="18.7109375" style="1" customWidth="1"/>
    <col min="12089" max="12097" width="17.7109375" style="1" customWidth="1"/>
    <col min="12098" max="12104" width="18.7109375" style="1" customWidth="1"/>
    <col min="12105" max="12113" width="17.5703125" style="1" customWidth="1"/>
    <col min="12114" max="12120" width="18.5703125" style="1" customWidth="1"/>
    <col min="12121" max="12129" width="17.5703125" style="1" bestFit="1" customWidth="1"/>
    <col min="12130" max="12136" width="18.5703125" style="1" bestFit="1" customWidth="1"/>
    <col min="12137" max="12288" width="11.42578125" style="1"/>
    <col min="12289" max="12289" width="45.5703125" style="1" customWidth="1"/>
    <col min="12290" max="12290" width="8.85546875" style="1" bestFit="1" customWidth="1"/>
    <col min="12291" max="12291" width="13.7109375" style="1" bestFit="1" customWidth="1"/>
    <col min="12292" max="12292" width="16.85546875" style="1" customWidth="1"/>
    <col min="12293" max="12293" width="8.85546875" style="1" bestFit="1" customWidth="1"/>
    <col min="12294" max="12294" width="13.7109375" style="1" bestFit="1" customWidth="1"/>
    <col min="12295" max="12295" width="17.28515625" style="1" customWidth="1"/>
    <col min="12296" max="12296" width="11.42578125" style="1"/>
    <col min="12297" max="12305" width="17.7109375" style="1" customWidth="1"/>
    <col min="12306" max="12312" width="18.7109375" style="1" customWidth="1"/>
    <col min="12313" max="12321" width="17.7109375" style="1" customWidth="1"/>
    <col min="12322" max="12328" width="18.7109375" style="1" customWidth="1"/>
    <col min="12329" max="12337" width="17.7109375" style="1" customWidth="1"/>
    <col min="12338" max="12344" width="18.7109375" style="1" customWidth="1"/>
    <col min="12345" max="12353" width="17.7109375" style="1" customWidth="1"/>
    <col min="12354" max="12360" width="18.7109375" style="1" customWidth="1"/>
    <col min="12361" max="12369" width="17.5703125" style="1" customWidth="1"/>
    <col min="12370" max="12376" width="18.5703125" style="1" customWidth="1"/>
    <col min="12377" max="12385" width="17.5703125" style="1" bestFit="1" customWidth="1"/>
    <col min="12386" max="12392" width="18.5703125" style="1" bestFit="1" customWidth="1"/>
    <col min="12393" max="12544" width="11.42578125" style="1"/>
    <col min="12545" max="12545" width="45.5703125" style="1" customWidth="1"/>
    <col min="12546" max="12546" width="8.85546875" style="1" bestFit="1" customWidth="1"/>
    <col min="12547" max="12547" width="13.7109375" style="1" bestFit="1" customWidth="1"/>
    <col min="12548" max="12548" width="16.85546875" style="1" customWidth="1"/>
    <col min="12549" max="12549" width="8.85546875" style="1" bestFit="1" customWidth="1"/>
    <col min="12550" max="12550" width="13.7109375" style="1" bestFit="1" customWidth="1"/>
    <col min="12551" max="12551" width="17.28515625" style="1" customWidth="1"/>
    <col min="12552" max="12552" width="11.42578125" style="1"/>
    <col min="12553" max="12561" width="17.7109375" style="1" customWidth="1"/>
    <col min="12562" max="12568" width="18.7109375" style="1" customWidth="1"/>
    <col min="12569" max="12577" width="17.7109375" style="1" customWidth="1"/>
    <col min="12578" max="12584" width="18.7109375" style="1" customWidth="1"/>
    <col min="12585" max="12593" width="17.7109375" style="1" customWidth="1"/>
    <col min="12594" max="12600" width="18.7109375" style="1" customWidth="1"/>
    <col min="12601" max="12609" width="17.7109375" style="1" customWidth="1"/>
    <col min="12610" max="12616" width="18.7109375" style="1" customWidth="1"/>
    <col min="12617" max="12625" width="17.5703125" style="1" customWidth="1"/>
    <col min="12626" max="12632" width="18.5703125" style="1" customWidth="1"/>
    <col min="12633" max="12641" width="17.5703125" style="1" bestFit="1" customWidth="1"/>
    <col min="12642" max="12648" width="18.5703125" style="1" bestFit="1" customWidth="1"/>
    <col min="12649" max="12800" width="11.42578125" style="1"/>
    <col min="12801" max="12801" width="45.5703125" style="1" customWidth="1"/>
    <col min="12802" max="12802" width="8.85546875" style="1" bestFit="1" customWidth="1"/>
    <col min="12803" max="12803" width="13.7109375" style="1" bestFit="1" customWidth="1"/>
    <col min="12804" max="12804" width="16.85546875" style="1" customWidth="1"/>
    <col min="12805" max="12805" width="8.85546875" style="1" bestFit="1" customWidth="1"/>
    <col min="12806" max="12806" width="13.7109375" style="1" bestFit="1" customWidth="1"/>
    <col min="12807" max="12807" width="17.28515625" style="1" customWidth="1"/>
    <col min="12808" max="12808" width="11.42578125" style="1"/>
    <col min="12809" max="12817" width="17.7109375" style="1" customWidth="1"/>
    <col min="12818" max="12824" width="18.7109375" style="1" customWidth="1"/>
    <col min="12825" max="12833" width="17.7109375" style="1" customWidth="1"/>
    <col min="12834" max="12840" width="18.7109375" style="1" customWidth="1"/>
    <col min="12841" max="12849" width="17.7109375" style="1" customWidth="1"/>
    <col min="12850" max="12856" width="18.7109375" style="1" customWidth="1"/>
    <col min="12857" max="12865" width="17.7109375" style="1" customWidth="1"/>
    <col min="12866" max="12872" width="18.7109375" style="1" customWidth="1"/>
    <col min="12873" max="12881" width="17.5703125" style="1" customWidth="1"/>
    <col min="12882" max="12888" width="18.5703125" style="1" customWidth="1"/>
    <col min="12889" max="12897" width="17.5703125" style="1" bestFit="1" customWidth="1"/>
    <col min="12898" max="12904" width="18.5703125" style="1" bestFit="1" customWidth="1"/>
    <col min="12905" max="13056" width="11.42578125" style="1"/>
    <col min="13057" max="13057" width="45.5703125" style="1" customWidth="1"/>
    <col min="13058" max="13058" width="8.85546875" style="1" bestFit="1" customWidth="1"/>
    <col min="13059" max="13059" width="13.7109375" style="1" bestFit="1" customWidth="1"/>
    <col min="13060" max="13060" width="16.85546875" style="1" customWidth="1"/>
    <col min="13061" max="13061" width="8.85546875" style="1" bestFit="1" customWidth="1"/>
    <col min="13062" max="13062" width="13.7109375" style="1" bestFit="1" customWidth="1"/>
    <col min="13063" max="13063" width="17.28515625" style="1" customWidth="1"/>
    <col min="13064" max="13064" width="11.42578125" style="1"/>
    <col min="13065" max="13073" width="17.7109375" style="1" customWidth="1"/>
    <col min="13074" max="13080" width="18.7109375" style="1" customWidth="1"/>
    <col min="13081" max="13089" width="17.7109375" style="1" customWidth="1"/>
    <col min="13090" max="13096" width="18.7109375" style="1" customWidth="1"/>
    <col min="13097" max="13105" width="17.7109375" style="1" customWidth="1"/>
    <col min="13106" max="13112" width="18.7109375" style="1" customWidth="1"/>
    <col min="13113" max="13121" width="17.7109375" style="1" customWidth="1"/>
    <col min="13122" max="13128" width="18.7109375" style="1" customWidth="1"/>
    <col min="13129" max="13137" width="17.5703125" style="1" customWidth="1"/>
    <col min="13138" max="13144" width="18.5703125" style="1" customWidth="1"/>
    <col min="13145" max="13153" width="17.5703125" style="1" bestFit="1" customWidth="1"/>
    <col min="13154" max="13160" width="18.5703125" style="1" bestFit="1" customWidth="1"/>
    <col min="13161" max="13312" width="11.42578125" style="1"/>
    <col min="13313" max="13313" width="45.5703125" style="1" customWidth="1"/>
    <col min="13314" max="13314" width="8.85546875" style="1" bestFit="1" customWidth="1"/>
    <col min="13315" max="13315" width="13.7109375" style="1" bestFit="1" customWidth="1"/>
    <col min="13316" max="13316" width="16.85546875" style="1" customWidth="1"/>
    <col min="13317" max="13317" width="8.85546875" style="1" bestFit="1" customWidth="1"/>
    <col min="13318" max="13318" width="13.7109375" style="1" bestFit="1" customWidth="1"/>
    <col min="13319" max="13319" width="17.28515625" style="1" customWidth="1"/>
    <col min="13320" max="13320" width="11.42578125" style="1"/>
    <col min="13321" max="13329" width="17.7109375" style="1" customWidth="1"/>
    <col min="13330" max="13336" width="18.7109375" style="1" customWidth="1"/>
    <col min="13337" max="13345" width="17.7109375" style="1" customWidth="1"/>
    <col min="13346" max="13352" width="18.7109375" style="1" customWidth="1"/>
    <col min="13353" max="13361" width="17.7109375" style="1" customWidth="1"/>
    <col min="13362" max="13368" width="18.7109375" style="1" customWidth="1"/>
    <col min="13369" max="13377" width="17.7109375" style="1" customWidth="1"/>
    <col min="13378" max="13384" width="18.7109375" style="1" customWidth="1"/>
    <col min="13385" max="13393" width="17.5703125" style="1" customWidth="1"/>
    <col min="13394" max="13400" width="18.5703125" style="1" customWidth="1"/>
    <col min="13401" max="13409" width="17.5703125" style="1" bestFit="1" customWidth="1"/>
    <col min="13410" max="13416" width="18.5703125" style="1" bestFit="1" customWidth="1"/>
    <col min="13417" max="13568" width="11.42578125" style="1"/>
    <col min="13569" max="13569" width="45.5703125" style="1" customWidth="1"/>
    <col min="13570" max="13570" width="8.85546875" style="1" bestFit="1" customWidth="1"/>
    <col min="13571" max="13571" width="13.7109375" style="1" bestFit="1" customWidth="1"/>
    <col min="13572" max="13572" width="16.85546875" style="1" customWidth="1"/>
    <col min="13573" max="13573" width="8.85546875" style="1" bestFit="1" customWidth="1"/>
    <col min="13574" max="13574" width="13.7109375" style="1" bestFit="1" customWidth="1"/>
    <col min="13575" max="13575" width="17.28515625" style="1" customWidth="1"/>
    <col min="13576" max="13576" width="11.42578125" style="1"/>
    <col min="13577" max="13585" width="17.7109375" style="1" customWidth="1"/>
    <col min="13586" max="13592" width="18.7109375" style="1" customWidth="1"/>
    <col min="13593" max="13601" width="17.7109375" style="1" customWidth="1"/>
    <col min="13602" max="13608" width="18.7109375" style="1" customWidth="1"/>
    <col min="13609" max="13617" width="17.7109375" style="1" customWidth="1"/>
    <col min="13618" max="13624" width="18.7109375" style="1" customWidth="1"/>
    <col min="13625" max="13633" width="17.7109375" style="1" customWidth="1"/>
    <col min="13634" max="13640" width="18.7109375" style="1" customWidth="1"/>
    <col min="13641" max="13649" width="17.5703125" style="1" customWidth="1"/>
    <col min="13650" max="13656" width="18.5703125" style="1" customWidth="1"/>
    <col min="13657" max="13665" width="17.5703125" style="1" bestFit="1" customWidth="1"/>
    <col min="13666" max="13672" width="18.5703125" style="1" bestFit="1" customWidth="1"/>
    <col min="13673" max="13824" width="11.42578125" style="1"/>
    <col min="13825" max="13825" width="45.5703125" style="1" customWidth="1"/>
    <col min="13826" max="13826" width="8.85546875" style="1" bestFit="1" customWidth="1"/>
    <col min="13827" max="13827" width="13.7109375" style="1" bestFit="1" customWidth="1"/>
    <col min="13828" max="13828" width="16.85546875" style="1" customWidth="1"/>
    <col min="13829" max="13829" width="8.85546875" style="1" bestFit="1" customWidth="1"/>
    <col min="13830" max="13830" width="13.7109375" style="1" bestFit="1" customWidth="1"/>
    <col min="13831" max="13831" width="17.28515625" style="1" customWidth="1"/>
    <col min="13832" max="13832" width="11.42578125" style="1"/>
    <col min="13833" max="13841" width="17.7109375" style="1" customWidth="1"/>
    <col min="13842" max="13848" width="18.7109375" style="1" customWidth="1"/>
    <col min="13849" max="13857" width="17.7109375" style="1" customWidth="1"/>
    <col min="13858" max="13864" width="18.7109375" style="1" customWidth="1"/>
    <col min="13865" max="13873" width="17.7109375" style="1" customWidth="1"/>
    <col min="13874" max="13880" width="18.7109375" style="1" customWidth="1"/>
    <col min="13881" max="13889" width="17.7109375" style="1" customWidth="1"/>
    <col min="13890" max="13896" width="18.7109375" style="1" customWidth="1"/>
    <col min="13897" max="13905" width="17.5703125" style="1" customWidth="1"/>
    <col min="13906" max="13912" width="18.5703125" style="1" customWidth="1"/>
    <col min="13913" max="13921" width="17.5703125" style="1" bestFit="1" customWidth="1"/>
    <col min="13922" max="13928" width="18.5703125" style="1" bestFit="1" customWidth="1"/>
    <col min="13929" max="14080" width="11.42578125" style="1"/>
    <col min="14081" max="14081" width="45.5703125" style="1" customWidth="1"/>
    <col min="14082" max="14082" width="8.85546875" style="1" bestFit="1" customWidth="1"/>
    <col min="14083" max="14083" width="13.7109375" style="1" bestFit="1" customWidth="1"/>
    <col min="14084" max="14084" width="16.85546875" style="1" customWidth="1"/>
    <col min="14085" max="14085" width="8.85546875" style="1" bestFit="1" customWidth="1"/>
    <col min="14086" max="14086" width="13.7109375" style="1" bestFit="1" customWidth="1"/>
    <col min="14087" max="14087" width="17.28515625" style="1" customWidth="1"/>
    <col min="14088" max="14088" width="11.42578125" style="1"/>
    <col min="14089" max="14097" width="17.7109375" style="1" customWidth="1"/>
    <col min="14098" max="14104" width="18.7109375" style="1" customWidth="1"/>
    <col min="14105" max="14113" width="17.7109375" style="1" customWidth="1"/>
    <col min="14114" max="14120" width="18.7109375" style="1" customWidth="1"/>
    <col min="14121" max="14129" width="17.7109375" style="1" customWidth="1"/>
    <col min="14130" max="14136" width="18.7109375" style="1" customWidth="1"/>
    <col min="14137" max="14145" width="17.7109375" style="1" customWidth="1"/>
    <col min="14146" max="14152" width="18.7109375" style="1" customWidth="1"/>
    <col min="14153" max="14161" width="17.5703125" style="1" customWidth="1"/>
    <col min="14162" max="14168" width="18.5703125" style="1" customWidth="1"/>
    <col min="14169" max="14177" width="17.5703125" style="1" bestFit="1" customWidth="1"/>
    <col min="14178" max="14184" width="18.5703125" style="1" bestFit="1" customWidth="1"/>
    <col min="14185" max="14336" width="11.42578125" style="1"/>
    <col min="14337" max="14337" width="45.5703125" style="1" customWidth="1"/>
    <col min="14338" max="14338" width="8.85546875" style="1" bestFit="1" customWidth="1"/>
    <col min="14339" max="14339" width="13.7109375" style="1" bestFit="1" customWidth="1"/>
    <col min="14340" max="14340" width="16.85546875" style="1" customWidth="1"/>
    <col min="14341" max="14341" width="8.85546875" style="1" bestFit="1" customWidth="1"/>
    <col min="14342" max="14342" width="13.7109375" style="1" bestFit="1" customWidth="1"/>
    <col min="14343" max="14343" width="17.28515625" style="1" customWidth="1"/>
    <col min="14344" max="14344" width="11.42578125" style="1"/>
    <col min="14345" max="14353" width="17.7109375" style="1" customWidth="1"/>
    <col min="14354" max="14360" width="18.7109375" style="1" customWidth="1"/>
    <col min="14361" max="14369" width="17.7109375" style="1" customWidth="1"/>
    <col min="14370" max="14376" width="18.7109375" style="1" customWidth="1"/>
    <col min="14377" max="14385" width="17.7109375" style="1" customWidth="1"/>
    <col min="14386" max="14392" width="18.7109375" style="1" customWidth="1"/>
    <col min="14393" max="14401" width="17.7109375" style="1" customWidth="1"/>
    <col min="14402" max="14408" width="18.7109375" style="1" customWidth="1"/>
    <col min="14409" max="14417" width="17.5703125" style="1" customWidth="1"/>
    <col min="14418" max="14424" width="18.5703125" style="1" customWidth="1"/>
    <col min="14425" max="14433" width="17.5703125" style="1" bestFit="1" customWidth="1"/>
    <col min="14434" max="14440" width="18.5703125" style="1" bestFit="1" customWidth="1"/>
    <col min="14441" max="14592" width="11.42578125" style="1"/>
    <col min="14593" max="14593" width="45.5703125" style="1" customWidth="1"/>
    <col min="14594" max="14594" width="8.85546875" style="1" bestFit="1" customWidth="1"/>
    <col min="14595" max="14595" width="13.7109375" style="1" bestFit="1" customWidth="1"/>
    <col min="14596" max="14596" width="16.85546875" style="1" customWidth="1"/>
    <col min="14597" max="14597" width="8.85546875" style="1" bestFit="1" customWidth="1"/>
    <col min="14598" max="14598" width="13.7109375" style="1" bestFit="1" customWidth="1"/>
    <col min="14599" max="14599" width="17.28515625" style="1" customWidth="1"/>
    <col min="14600" max="14600" width="11.42578125" style="1"/>
    <col min="14601" max="14609" width="17.7109375" style="1" customWidth="1"/>
    <col min="14610" max="14616" width="18.7109375" style="1" customWidth="1"/>
    <col min="14617" max="14625" width="17.7109375" style="1" customWidth="1"/>
    <col min="14626" max="14632" width="18.7109375" style="1" customWidth="1"/>
    <col min="14633" max="14641" width="17.7109375" style="1" customWidth="1"/>
    <col min="14642" max="14648" width="18.7109375" style="1" customWidth="1"/>
    <col min="14649" max="14657" width="17.7109375" style="1" customWidth="1"/>
    <col min="14658" max="14664" width="18.7109375" style="1" customWidth="1"/>
    <col min="14665" max="14673" width="17.5703125" style="1" customWidth="1"/>
    <col min="14674" max="14680" width="18.5703125" style="1" customWidth="1"/>
    <col min="14681" max="14689" width="17.5703125" style="1" bestFit="1" customWidth="1"/>
    <col min="14690" max="14696" width="18.5703125" style="1" bestFit="1" customWidth="1"/>
    <col min="14697" max="14848" width="11.42578125" style="1"/>
    <col min="14849" max="14849" width="45.5703125" style="1" customWidth="1"/>
    <col min="14850" max="14850" width="8.85546875" style="1" bestFit="1" customWidth="1"/>
    <col min="14851" max="14851" width="13.7109375" style="1" bestFit="1" customWidth="1"/>
    <col min="14852" max="14852" width="16.85546875" style="1" customWidth="1"/>
    <col min="14853" max="14853" width="8.85546875" style="1" bestFit="1" customWidth="1"/>
    <col min="14854" max="14854" width="13.7109375" style="1" bestFit="1" customWidth="1"/>
    <col min="14855" max="14855" width="17.28515625" style="1" customWidth="1"/>
    <col min="14856" max="14856" width="11.42578125" style="1"/>
    <col min="14857" max="14865" width="17.7109375" style="1" customWidth="1"/>
    <col min="14866" max="14872" width="18.7109375" style="1" customWidth="1"/>
    <col min="14873" max="14881" width="17.7109375" style="1" customWidth="1"/>
    <col min="14882" max="14888" width="18.7109375" style="1" customWidth="1"/>
    <col min="14889" max="14897" width="17.7109375" style="1" customWidth="1"/>
    <col min="14898" max="14904" width="18.7109375" style="1" customWidth="1"/>
    <col min="14905" max="14913" width="17.7109375" style="1" customWidth="1"/>
    <col min="14914" max="14920" width="18.7109375" style="1" customWidth="1"/>
    <col min="14921" max="14929" width="17.5703125" style="1" customWidth="1"/>
    <col min="14930" max="14936" width="18.5703125" style="1" customWidth="1"/>
    <col min="14937" max="14945" width="17.5703125" style="1" bestFit="1" customWidth="1"/>
    <col min="14946" max="14952" width="18.5703125" style="1" bestFit="1" customWidth="1"/>
    <col min="14953" max="15104" width="11.42578125" style="1"/>
    <col min="15105" max="15105" width="45.5703125" style="1" customWidth="1"/>
    <col min="15106" max="15106" width="8.85546875" style="1" bestFit="1" customWidth="1"/>
    <col min="15107" max="15107" width="13.7109375" style="1" bestFit="1" customWidth="1"/>
    <col min="15108" max="15108" width="16.85546875" style="1" customWidth="1"/>
    <col min="15109" max="15109" width="8.85546875" style="1" bestFit="1" customWidth="1"/>
    <col min="15110" max="15110" width="13.7109375" style="1" bestFit="1" customWidth="1"/>
    <col min="15111" max="15111" width="17.28515625" style="1" customWidth="1"/>
    <col min="15112" max="15112" width="11.42578125" style="1"/>
    <col min="15113" max="15121" width="17.7109375" style="1" customWidth="1"/>
    <col min="15122" max="15128" width="18.7109375" style="1" customWidth="1"/>
    <col min="15129" max="15137" width="17.7109375" style="1" customWidth="1"/>
    <col min="15138" max="15144" width="18.7109375" style="1" customWidth="1"/>
    <col min="15145" max="15153" width="17.7109375" style="1" customWidth="1"/>
    <col min="15154" max="15160" width="18.7109375" style="1" customWidth="1"/>
    <col min="15161" max="15169" width="17.7109375" style="1" customWidth="1"/>
    <col min="15170" max="15176" width="18.7109375" style="1" customWidth="1"/>
    <col min="15177" max="15185" width="17.5703125" style="1" customWidth="1"/>
    <col min="15186" max="15192" width="18.5703125" style="1" customWidth="1"/>
    <col min="15193" max="15201" width="17.5703125" style="1" bestFit="1" customWidth="1"/>
    <col min="15202" max="15208" width="18.5703125" style="1" bestFit="1" customWidth="1"/>
    <col min="15209" max="15360" width="11.42578125" style="1"/>
    <col min="15361" max="15361" width="45.5703125" style="1" customWidth="1"/>
    <col min="15362" max="15362" width="8.85546875" style="1" bestFit="1" customWidth="1"/>
    <col min="15363" max="15363" width="13.7109375" style="1" bestFit="1" customWidth="1"/>
    <col min="15364" max="15364" width="16.85546875" style="1" customWidth="1"/>
    <col min="15365" max="15365" width="8.85546875" style="1" bestFit="1" customWidth="1"/>
    <col min="15366" max="15366" width="13.7109375" style="1" bestFit="1" customWidth="1"/>
    <col min="15367" max="15367" width="17.28515625" style="1" customWidth="1"/>
    <col min="15368" max="15368" width="11.42578125" style="1"/>
    <col min="15369" max="15377" width="17.7109375" style="1" customWidth="1"/>
    <col min="15378" max="15384" width="18.7109375" style="1" customWidth="1"/>
    <col min="15385" max="15393" width="17.7109375" style="1" customWidth="1"/>
    <col min="15394" max="15400" width="18.7109375" style="1" customWidth="1"/>
    <col min="15401" max="15409" width="17.7109375" style="1" customWidth="1"/>
    <col min="15410" max="15416" width="18.7109375" style="1" customWidth="1"/>
    <col min="15417" max="15425" width="17.7109375" style="1" customWidth="1"/>
    <col min="15426" max="15432" width="18.7109375" style="1" customWidth="1"/>
    <col min="15433" max="15441" width="17.5703125" style="1" customWidth="1"/>
    <col min="15442" max="15448" width="18.5703125" style="1" customWidth="1"/>
    <col min="15449" max="15457" width="17.5703125" style="1" bestFit="1" customWidth="1"/>
    <col min="15458" max="15464" width="18.5703125" style="1" bestFit="1" customWidth="1"/>
    <col min="15465" max="15616" width="11.42578125" style="1"/>
    <col min="15617" max="15617" width="45.5703125" style="1" customWidth="1"/>
    <col min="15618" max="15618" width="8.85546875" style="1" bestFit="1" customWidth="1"/>
    <col min="15619" max="15619" width="13.7109375" style="1" bestFit="1" customWidth="1"/>
    <col min="15620" max="15620" width="16.85546875" style="1" customWidth="1"/>
    <col min="15621" max="15621" width="8.85546875" style="1" bestFit="1" customWidth="1"/>
    <col min="15622" max="15622" width="13.7109375" style="1" bestFit="1" customWidth="1"/>
    <col min="15623" max="15623" width="17.28515625" style="1" customWidth="1"/>
    <col min="15624" max="15624" width="11.42578125" style="1"/>
    <col min="15625" max="15633" width="17.7109375" style="1" customWidth="1"/>
    <col min="15634" max="15640" width="18.7109375" style="1" customWidth="1"/>
    <col min="15641" max="15649" width="17.7109375" style="1" customWidth="1"/>
    <col min="15650" max="15656" width="18.7109375" style="1" customWidth="1"/>
    <col min="15657" max="15665" width="17.7109375" style="1" customWidth="1"/>
    <col min="15666" max="15672" width="18.7109375" style="1" customWidth="1"/>
    <col min="15673" max="15681" width="17.7109375" style="1" customWidth="1"/>
    <col min="15682" max="15688" width="18.7109375" style="1" customWidth="1"/>
    <col min="15689" max="15697" width="17.5703125" style="1" customWidth="1"/>
    <col min="15698" max="15704" width="18.5703125" style="1" customWidth="1"/>
    <col min="15705" max="15713" width="17.5703125" style="1" bestFit="1" customWidth="1"/>
    <col min="15714" max="15720" width="18.5703125" style="1" bestFit="1" customWidth="1"/>
    <col min="15721" max="15872" width="11.42578125" style="1"/>
    <col min="15873" max="15873" width="45.5703125" style="1" customWidth="1"/>
    <col min="15874" max="15874" width="8.85546875" style="1" bestFit="1" customWidth="1"/>
    <col min="15875" max="15875" width="13.7109375" style="1" bestFit="1" customWidth="1"/>
    <col min="15876" max="15876" width="16.85546875" style="1" customWidth="1"/>
    <col min="15877" max="15877" width="8.85546875" style="1" bestFit="1" customWidth="1"/>
    <col min="15878" max="15878" width="13.7109375" style="1" bestFit="1" customWidth="1"/>
    <col min="15879" max="15879" width="17.28515625" style="1" customWidth="1"/>
    <col min="15880" max="15880" width="11.42578125" style="1"/>
    <col min="15881" max="15889" width="17.7109375" style="1" customWidth="1"/>
    <col min="15890" max="15896" width="18.7109375" style="1" customWidth="1"/>
    <col min="15897" max="15905" width="17.7109375" style="1" customWidth="1"/>
    <col min="15906" max="15912" width="18.7109375" style="1" customWidth="1"/>
    <col min="15913" max="15921" width="17.7109375" style="1" customWidth="1"/>
    <col min="15922" max="15928" width="18.7109375" style="1" customWidth="1"/>
    <col min="15929" max="15937" width="17.7109375" style="1" customWidth="1"/>
    <col min="15938" max="15944" width="18.7109375" style="1" customWidth="1"/>
    <col min="15945" max="15953" width="17.5703125" style="1" customWidth="1"/>
    <col min="15954" max="15960" width="18.5703125" style="1" customWidth="1"/>
    <col min="15961" max="15969" width="17.5703125" style="1" bestFit="1" customWidth="1"/>
    <col min="15970" max="15976" width="18.5703125" style="1" bestFit="1" customWidth="1"/>
    <col min="15977" max="16128" width="11.42578125" style="1"/>
    <col min="16129" max="16129" width="45.5703125" style="1" customWidth="1"/>
    <col min="16130" max="16130" width="8.85546875" style="1" bestFit="1" customWidth="1"/>
    <col min="16131" max="16131" width="13.7109375" style="1" bestFit="1" customWidth="1"/>
    <col min="16132" max="16132" width="16.85546875" style="1" customWidth="1"/>
    <col min="16133" max="16133" width="8.85546875" style="1" bestFit="1" customWidth="1"/>
    <col min="16134" max="16134" width="13.7109375" style="1" bestFit="1" customWidth="1"/>
    <col min="16135" max="16135" width="17.28515625" style="1" customWidth="1"/>
    <col min="16136" max="16136" width="11.42578125" style="1"/>
    <col min="16137" max="16145" width="17.7109375" style="1" customWidth="1"/>
    <col min="16146" max="16152" width="18.7109375" style="1" customWidth="1"/>
    <col min="16153" max="16161" width="17.7109375" style="1" customWidth="1"/>
    <col min="16162" max="16168" width="18.7109375" style="1" customWidth="1"/>
    <col min="16169" max="16177" width="17.7109375" style="1" customWidth="1"/>
    <col min="16178" max="16184" width="18.7109375" style="1" customWidth="1"/>
    <col min="16185" max="16193" width="17.7109375" style="1" customWidth="1"/>
    <col min="16194" max="16200" width="18.7109375" style="1" customWidth="1"/>
    <col min="16201" max="16209" width="17.5703125" style="1" customWidth="1"/>
    <col min="16210" max="16216" width="18.5703125" style="1" customWidth="1"/>
    <col min="16217" max="16225" width="17.5703125" style="1" bestFit="1" customWidth="1"/>
    <col min="16226" max="16232" width="18.5703125" style="1" bestFit="1" customWidth="1"/>
    <col min="16233" max="16384" width="11.42578125" style="1"/>
  </cols>
  <sheetData>
    <row r="1" spans="1:104" ht="18" customHeight="1" thickBot="1" x14ac:dyDescent="0.25">
      <c r="G1" s="105" t="s">
        <v>150</v>
      </c>
    </row>
    <row r="3" spans="1:104" ht="23.25" x14ac:dyDescent="0.35">
      <c r="A3" s="300" t="s">
        <v>8</v>
      </c>
      <c r="B3" s="300"/>
      <c r="C3" s="300"/>
      <c r="D3" s="300"/>
      <c r="E3" s="300"/>
      <c r="F3" s="300"/>
      <c r="G3" s="300"/>
    </row>
    <row r="4" spans="1:104" ht="23.25" x14ac:dyDescent="0.35">
      <c r="A4" s="300" t="s">
        <v>35</v>
      </c>
      <c r="B4" s="300"/>
      <c r="C4" s="300"/>
      <c r="D4" s="300"/>
      <c r="E4" s="300"/>
      <c r="F4" s="300"/>
      <c r="G4" s="300"/>
    </row>
    <row r="5" spans="1:104" ht="23.25" x14ac:dyDescent="0.35">
      <c r="A5" s="300" t="s">
        <v>14</v>
      </c>
      <c r="B5" s="300"/>
      <c r="C5" s="300"/>
      <c r="D5" s="300"/>
      <c r="E5" s="300"/>
      <c r="F5" s="300"/>
      <c r="G5" s="300"/>
    </row>
    <row r="6" spans="1:104" ht="18.75" x14ac:dyDescent="0.3">
      <c r="A6" s="301" t="s">
        <v>80</v>
      </c>
      <c r="B6" s="301"/>
      <c r="C6" s="301"/>
      <c r="D6" s="301"/>
      <c r="E6" s="301"/>
      <c r="F6" s="301"/>
      <c r="G6" s="301"/>
    </row>
    <row r="7" spans="1:104" ht="18.75" x14ac:dyDescent="0.3">
      <c r="A7" s="301" t="s">
        <v>37</v>
      </c>
      <c r="B7" s="301"/>
      <c r="C7" s="301"/>
      <c r="D7" s="301"/>
      <c r="E7" s="301"/>
      <c r="F7" s="301"/>
      <c r="G7" s="301"/>
    </row>
    <row r="9" spans="1:104" ht="13.5" thickBot="1" x14ac:dyDescent="0.25"/>
    <row r="10" spans="1:104" ht="13.5" thickBot="1" x14ac:dyDescent="0.25">
      <c r="A10" s="314" t="s">
        <v>38</v>
      </c>
      <c r="B10" s="317" t="s">
        <v>151</v>
      </c>
      <c r="C10" s="318"/>
      <c r="D10" s="319"/>
      <c r="E10" s="317" t="s">
        <v>152</v>
      </c>
      <c r="F10" s="318"/>
      <c r="G10" s="319"/>
    </row>
    <row r="11" spans="1:104" x14ac:dyDescent="0.2">
      <c r="A11" s="315"/>
      <c r="B11" s="147" t="s">
        <v>153</v>
      </c>
      <c r="C11" s="147" t="s">
        <v>153</v>
      </c>
      <c r="D11" s="148"/>
      <c r="E11" s="147" t="s">
        <v>153</v>
      </c>
      <c r="F11" s="147" t="s">
        <v>153</v>
      </c>
      <c r="G11" s="148"/>
    </row>
    <row r="12" spans="1:104" ht="13.5" thickBot="1" x14ac:dyDescent="0.25">
      <c r="A12" s="316"/>
      <c r="B12" s="149" t="s">
        <v>154</v>
      </c>
      <c r="C12" s="149" t="s">
        <v>155</v>
      </c>
      <c r="D12" s="149" t="s">
        <v>4</v>
      </c>
      <c r="E12" s="149" t="s">
        <v>154</v>
      </c>
      <c r="F12" s="149" t="s">
        <v>155</v>
      </c>
      <c r="G12" s="149" t="s">
        <v>4</v>
      </c>
    </row>
    <row r="13" spans="1:104" x14ac:dyDescent="0.2">
      <c r="A13" s="6"/>
      <c r="B13" s="6"/>
      <c r="C13" s="6"/>
      <c r="D13" s="6"/>
      <c r="E13" s="6"/>
      <c r="F13" s="6"/>
      <c r="G13" s="6"/>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8"/>
      <c r="BP13" s="108"/>
      <c r="BQ13" s="108"/>
      <c r="BR13" s="108"/>
      <c r="BS13" s="108"/>
      <c r="BT13" s="108"/>
      <c r="BU13" s="108"/>
      <c r="BV13" s="108"/>
      <c r="BW13" s="108"/>
      <c r="BX13" s="108"/>
      <c r="BY13" s="108"/>
      <c r="BZ13" s="108"/>
      <c r="CA13" s="108"/>
      <c r="CB13" s="108"/>
      <c r="CC13" s="108"/>
      <c r="CD13" s="108"/>
      <c r="CE13" s="108"/>
      <c r="CF13" s="108"/>
      <c r="CG13" s="108"/>
      <c r="CH13" s="108"/>
      <c r="CI13" s="108"/>
      <c r="CJ13" s="108"/>
      <c r="CK13" s="108"/>
      <c r="CL13" s="108"/>
      <c r="CM13" s="108"/>
      <c r="CN13" s="108"/>
      <c r="CO13" s="108"/>
      <c r="CP13" s="108"/>
      <c r="CQ13" s="108"/>
      <c r="CR13" s="108"/>
      <c r="CS13" s="108"/>
      <c r="CT13" s="108"/>
      <c r="CU13" s="108"/>
      <c r="CV13" s="108"/>
      <c r="CW13" s="108"/>
      <c r="CX13" s="108"/>
      <c r="CY13" s="108"/>
      <c r="CZ13" s="108"/>
    </row>
    <row r="14" spans="1:104" x14ac:dyDescent="0.2">
      <c r="A14" s="109" t="s">
        <v>156</v>
      </c>
      <c r="B14" s="110">
        <v>13166</v>
      </c>
      <c r="C14" s="110">
        <v>282094</v>
      </c>
      <c r="D14" s="110">
        <v>10459155912.299999</v>
      </c>
      <c r="E14" s="110">
        <v>28768</v>
      </c>
      <c r="F14" s="110">
        <v>169936</v>
      </c>
      <c r="G14" s="110">
        <v>23603533054.990002</v>
      </c>
    </row>
    <row r="15" spans="1:104" x14ac:dyDescent="0.2">
      <c r="A15" s="6"/>
      <c r="B15" s="112"/>
      <c r="C15" s="112"/>
      <c r="D15" s="112"/>
      <c r="E15" s="112"/>
      <c r="F15" s="112"/>
      <c r="G15" s="112"/>
    </row>
    <row r="16" spans="1:104" x14ac:dyDescent="0.2">
      <c r="A16" s="10" t="s">
        <v>157</v>
      </c>
      <c r="B16" s="110">
        <v>1368</v>
      </c>
      <c r="C16" s="110">
        <v>151642</v>
      </c>
      <c r="D16" s="110">
        <v>1903673705.8</v>
      </c>
      <c r="E16" s="110">
        <v>4195</v>
      </c>
      <c r="F16" s="110">
        <v>65463</v>
      </c>
      <c r="G16" s="110">
        <v>9977789522.6399994</v>
      </c>
    </row>
    <row r="17" spans="1:9" x14ac:dyDescent="0.2">
      <c r="A17" s="6"/>
      <c r="B17" s="112"/>
      <c r="C17" s="112"/>
      <c r="D17" s="112"/>
      <c r="E17" s="112"/>
      <c r="F17" s="112"/>
      <c r="G17" s="112"/>
    </row>
    <row r="18" spans="1:9" x14ac:dyDescent="0.2">
      <c r="A18" s="6" t="s">
        <v>158</v>
      </c>
      <c r="B18" s="112">
        <v>1159</v>
      </c>
      <c r="C18" s="112">
        <v>25545</v>
      </c>
      <c r="D18" s="112">
        <v>960468676.50999999</v>
      </c>
      <c r="E18" s="112">
        <v>4168</v>
      </c>
      <c r="F18" s="112">
        <v>35833</v>
      </c>
      <c r="G18" s="112">
        <v>4843374823.04</v>
      </c>
    </row>
    <row r="19" spans="1:9" x14ac:dyDescent="0.2">
      <c r="A19" s="114" t="s">
        <v>159</v>
      </c>
      <c r="B19" s="112">
        <v>0</v>
      </c>
      <c r="C19" s="112">
        <v>103671</v>
      </c>
      <c r="D19" s="112">
        <v>377807693.76999998</v>
      </c>
      <c r="E19" s="112">
        <v>0</v>
      </c>
      <c r="F19" s="112">
        <v>27755</v>
      </c>
      <c r="G19" s="112">
        <v>4467779242.79</v>
      </c>
    </row>
    <row r="20" spans="1:9" x14ac:dyDescent="0.2">
      <c r="A20" s="6" t="s">
        <v>160</v>
      </c>
      <c r="B20" s="112">
        <v>0</v>
      </c>
      <c r="C20" s="112">
        <v>0</v>
      </c>
      <c r="D20" s="112">
        <v>1730799.57</v>
      </c>
      <c r="E20" s="112">
        <v>0</v>
      </c>
      <c r="F20" s="112">
        <v>0</v>
      </c>
      <c r="G20" s="112">
        <v>531159879.55000001</v>
      </c>
    </row>
    <row r="21" spans="1:9" x14ac:dyDescent="0.2">
      <c r="A21" s="6" t="s">
        <v>161</v>
      </c>
      <c r="B21" s="112">
        <v>209</v>
      </c>
      <c r="C21" s="112">
        <v>22426</v>
      </c>
      <c r="D21" s="112">
        <v>563666535.95000005</v>
      </c>
      <c r="E21" s="112">
        <v>27</v>
      </c>
      <c r="F21" s="112">
        <v>1875</v>
      </c>
      <c r="G21" s="112">
        <v>135475577.26000002</v>
      </c>
    </row>
    <row r="22" spans="1:9" x14ac:dyDescent="0.2">
      <c r="A22" s="6"/>
      <c r="B22" s="112"/>
      <c r="C22" s="112"/>
      <c r="D22" s="112"/>
      <c r="E22" s="112"/>
      <c r="F22" s="112"/>
      <c r="G22" s="112"/>
    </row>
    <row r="23" spans="1:9" x14ac:dyDescent="0.2">
      <c r="A23" s="10" t="s">
        <v>48</v>
      </c>
      <c r="B23" s="110">
        <v>7499</v>
      </c>
      <c r="C23" s="110">
        <v>100778</v>
      </c>
      <c r="D23" s="110">
        <v>1551357080.8299999</v>
      </c>
      <c r="E23" s="110">
        <v>9464</v>
      </c>
      <c r="F23" s="110">
        <v>74774</v>
      </c>
      <c r="G23" s="110">
        <v>9021755898.8800011</v>
      </c>
    </row>
    <row r="24" spans="1:9" x14ac:dyDescent="0.2">
      <c r="A24" s="6"/>
      <c r="B24" s="112"/>
      <c r="C24" s="112"/>
      <c r="D24" s="112"/>
      <c r="E24" s="112"/>
      <c r="F24" s="112"/>
      <c r="G24" s="112"/>
    </row>
    <row r="25" spans="1:9" x14ac:dyDescent="0.2">
      <c r="A25" s="6" t="s">
        <v>162</v>
      </c>
      <c r="B25" s="112">
        <v>9</v>
      </c>
      <c r="C25" s="112">
        <v>25</v>
      </c>
      <c r="D25" s="112">
        <v>39456.6</v>
      </c>
      <c r="E25" s="112">
        <v>50</v>
      </c>
      <c r="F25" s="112">
        <v>12968</v>
      </c>
      <c r="G25" s="112">
        <v>27806419.280000001</v>
      </c>
    </row>
    <row r="26" spans="1:9" x14ac:dyDescent="0.2">
      <c r="A26" s="6" t="s">
        <v>163</v>
      </c>
      <c r="B26" s="112">
        <v>0</v>
      </c>
      <c r="C26" s="112">
        <v>0</v>
      </c>
      <c r="D26" s="112">
        <v>6075304.8200000003</v>
      </c>
      <c r="E26" s="112">
        <v>0</v>
      </c>
      <c r="F26" s="112">
        <v>0</v>
      </c>
      <c r="G26" s="112">
        <v>461886259.44999999</v>
      </c>
    </row>
    <row r="27" spans="1:9" x14ac:dyDescent="0.2">
      <c r="A27" s="6" t="s">
        <v>164</v>
      </c>
      <c r="B27" s="112">
        <v>905</v>
      </c>
      <c r="C27" s="112">
        <v>6375</v>
      </c>
      <c r="D27" s="112">
        <v>279100672.30000001</v>
      </c>
      <c r="E27" s="112">
        <v>2321</v>
      </c>
      <c r="F27" s="112">
        <v>12697</v>
      </c>
      <c r="G27" s="112">
        <v>2681590286.1999998</v>
      </c>
    </row>
    <row r="28" spans="1:9" x14ac:dyDescent="0.2">
      <c r="A28" s="6" t="s">
        <v>165</v>
      </c>
      <c r="B28" s="112">
        <v>0</v>
      </c>
      <c r="C28" s="112">
        <v>12537</v>
      </c>
      <c r="D28" s="112">
        <v>158709955.56999999</v>
      </c>
      <c r="E28" s="112">
        <v>0</v>
      </c>
      <c r="F28" s="112">
        <v>7639</v>
      </c>
      <c r="G28" s="112">
        <v>2236374410.23</v>
      </c>
      <c r="I28" s="116"/>
    </row>
    <row r="29" spans="1:9" x14ac:dyDescent="0.2">
      <c r="A29" s="6" t="s">
        <v>166</v>
      </c>
      <c r="B29" s="112">
        <v>6275</v>
      </c>
      <c r="C29" s="112">
        <v>15875</v>
      </c>
      <c r="D29" s="112">
        <v>381139942</v>
      </c>
      <c r="E29" s="112">
        <v>6506</v>
      </c>
      <c r="F29" s="112">
        <v>34502</v>
      </c>
      <c r="G29" s="112">
        <v>3169989714.8000002</v>
      </c>
    </row>
    <row r="30" spans="1:9" x14ac:dyDescent="0.2">
      <c r="A30" s="6" t="s">
        <v>167</v>
      </c>
      <c r="B30" s="112">
        <v>304</v>
      </c>
      <c r="C30" s="112">
        <v>36834</v>
      </c>
      <c r="D30" s="112">
        <v>439985578.43000001</v>
      </c>
      <c r="E30" s="112">
        <v>577</v>
      </c>
      <c r="F30" s="112">
        <v>6967</v>
      </c>
      <c r="G30" s="112">
        <v>440539366.81</v>
      </c>
    </row>
    <row r="31" spans="1:9" x14ac:dyDescent="0.2">
      <c r="A31" s="6" t="s">
        <v>168</v>
      </c>
      <c r="B31" s="112">
        <v>0</v>
      </c>
      <c r="C31" s="112">
        <v>0</v>
      </c>
      <c r="D31" s="112">
        <v>0</v>
      </c>
      <c r="E31" s="112">
        <v>0</v>
      </c>
      <c r="F31" s="112">
        <v>0</v>
      </c>
      <c r="G31" s="112">
        <v>0</v>
      </c>
    </row>
    <row r="32" spans="1:9" x14ac:dyDescent="0.2">
      <c r="A32" s="6" t="s">
        <v>161</v>
      </c>
      <c r="B32" s="112">
        <v>6</v>
      </c>
      <c r="C32" s="112">
        <v>29132</v>
      </c>
      <c r="D32" s="112">
        <v>286306171.11000001</v>
      </c>
      <c r="E32" s="112">
        <v>10</v>
      </c>
      <c r="F32" s="112">
        <v>1</v>
      </c>
      <c r="G32" s="112">
        <v>3569442.11</v>
      </c>
    </row>
    <row r="33" spans="1:7" x14ac:dyDescent="0.2">
      <c r="A33" s="6"/>
      <c r="B33" s="112"/>
      <c r="C33" s="112"/>
      <c r="D33" s="112"/>
      <c r="E33" s="112"/>
      <c r="F33" s="112"/>
      <c r="G33" s="112"/>
    </row>
    <row r="34" spans="1:7" x14ac:dyDescent="0.2">
      <c r="A34" s="10" t="s">
        <v>52</v>
      </c>
      <c r="B34" s="110">
        <v>7035</v>
      </c>
      <c r="C34" s="110">
        <v>332958</v>
      </c>
      <c r="D34" s="110">
        <v>10811472537.269999</v>
      </c>
      <c r="E34" s="110">
        <v>23499</v>
      </c>
      <c r="F34" s="110">
        <v>160625</v>
      </c>
      <c r="G34" s="110">
        <v>24559566678.75</v>
      </c>
    </row>
    <row r="35" spans="1:7" ht="13.5" thickBot="1" x14ac:dyDescent="0.25">
      <c r="A35" s="5"/>
      <c r="B35" s="117"/>
      <c r="C35" s="117"/>
      <c r="D35" s="117"/>
      <c r="E35" s="117"/>
      <c r="F35" s="117"/>
      <c r="G35" s="117"/>
    </row>
    <row r="36" spans="1:7" x14ac:dyDescent="0.2">
      <c r="A36" s="150" t="s">
        <v>169</v>
      </c>
      <c r="D36" s="118"/>
    </row>
    <row r="37" spans="1:7" x14ac:dyDescent="0.2">
      <c r="A37" s="150" t="s">
        <v>170</v>
      </c>
      <c r="D37" s="119"/>
      <c r="G37" s="119"/>
    </row>
    <row r="38" spans="1:7" x14ac:dyDescent="0.2">
      <c r="A38" s="150" t="s">
        <v>171</v>
      </c>
    </row>
    <row r="39" spans="1:7" x14ac:dyDescent="0.2">
      <c r="A39" s="150" t="s">
        <v>235</v>
      </c>
    </row>
    <row r="40" spans="1:7" x14ac:dyDescent="0.2">
      <c r="A40" s="150" t="s">
        <v>22</v>
      </c>
      <c r="B40" s="120"/>
      <c r="C40" s="120"/>
      <c r="D40" s="121"/>
      <c r="E40" s="120"/>
      <c r="F40" s="120"/>
      <c r="G40" s="120"/>
    </row>
  </sheetData>
  <mergeCells count="8">
    <mergeCell ref="A10:A12"/>
    <mergeCell ref="B10:D10"/>
    <mergeCell ref="E10:G10"/>
    <mergeCell ref="A3:G3"/>
    <mergeCell ref="A4:G4"/>
    <mergeCell ref="A5:G5"/>
    <mergeCell ref="A6:G6"/>
    <mergeCell ref="A7:G7"/>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CZ40"/>
  <sheetViews>
    <sheetView topLeftCell="A10" workbookViewId="0">
      <selection activeCell="B47" sqref="B47"/>
    </sheetView>
  </sheetViews>
  <sheetFormatPr defaultColWidth="11.42578125" defaultRowHeight="12.75" x14ac:dyDescent="0.2"/>
  <cols>
    <col min="1" max="1" width="45.5703125" style="1" customWidth="1"/>
    <col min="2" max="2" width="8.85546875" style="1" bestFit="1" customWidth="1"/>
    <col min="3" max="3" width="13.7109375" style="1" bestFit="1" customWidth="1"/>
    <col min="4" max="4" width="16.85546875" style="1" customWidth="1"/>
    <col min="5" max="5" width="8.85546875" style="1" bestFit="1" customWidth="1"/>
    <col min="6" max="6" width="13.7109375" style="1" bestFit="1" customWidth="1"/>
    <col min="7" max="7" width="17.28515625" style="1" customWidth="1"/>
    <col min="8" max="8" width="15.85546875" style="1" bestFit="1" customWidth="1"/>
    <col min="9" max="17" width="17.7109375" style="1" customWidth="1"/>
    <col min="18" max="24" width="18.7109375" style="1" customWidth="1"/>
    <col min="25" max="33" width="17.7109375" style="1" customWidth="1"/>
    <col min="34" max="40" width="18.7109375" style="1" customWidth="1"/>
    <col min="41" max="49" width="17.7109375" style="1" customWidth="1"/>
    <col min="50" max="56" width="18.7109375" style="1" customWidth="1"/>
    <col min="57" max="65" width="17.7109375" style="1" customWidth="1"/>
    <col min="66" max="72" width="18.7109375" style="1" customWidth="1"/>
    <col min="73" max="81" width="17.5703125" style="1" customWidth="1"/>
    <col min="82" max="88" width="18.5703125" style="1" customWidth="1"/>
    <col min="89" max="97" width="17.5703125" style="1" bestFit="1" customWidth="1"/>
    <col min="98" max="104" width="18.5703125" style="1" bestFit="1" customWidth="1"/>
    <col min="105" max="256" width="11.5703125" style="1"/>
    <col min="257" max="257" width="45.5703125" style="1" customWidth="1"/>
    <col min="258" max="258" width="8.85546875" style="1" bestFit="1" customWidth="1"/>
    <col min="259" max="259" width="13.7109375" style="1" bestFit="1" customWidth="1"/>
    <col min="260" max="260" width="16.85546875" style="1" customWidth="1"/>
    <col min="261" max="261" width="8.85546875" style="1" bestFit="1" customWidth="1"/>
    <col min="262" max="262" width="13.7109375" style="1" bestFit="1" customWidth="1"/>
    <col min="263" max="263" width="17.28515625" style="1" customWidth="1"/>
    <col min="264" max="264" width="15.85546875" style="1" bestFit="1" customWidth="1"/>
    <col min="265" max="273" width="17.7109375" style="1" customWidth="1"/>
    <col min="274" max="280" width="18.7109375" style="1" customWidth="1"/>
    <col min="281" max="289" width="17.7109375" style="1" customWidth="1"/>
    <col min="290" max="296" width="18.7109375" style="1" customWidth="1"/>
    <col min="297" max="305" width="17.7109375" style="1" customWidth="1"/>
    <col min="306" max="312" width="18.7109375" style="1" customWidth="1"/>
    <col min="313" max="321" width="17.7109375" style="1" customWidth="1"/>
    <col min="322" max="328" width="18.7109375" style="1" customWidth="1"/>
    <col min="329" max="337" width="17.5703125" style="1" customWidth="1"/>
    <col min="338" max="344" width="18.5703125" style="1" customWidth="1"/>
    <col min="345" max="353" width="17.5703125" style="1" bestFit="1" customWidth="1"/>
    <col min="354" max="360" width="18.5703125" style="1" bestFit="1" customWidth="1"/>
    <col min="361" max="512" width="11.5703125" style="1"/>
    <col min="513" max="513" width="45.5703125" style="1" customWidth="1"/>
    <col min="514" max="514" width="8.85546875" style="1" bestFit="1" customWidth="1"/>
    <col min="515" max="515" width="13.7109375" style="1" bestFit="1" customWidth="1"/>
    <col min="516" max="516" width="16.85546875" style="1" customWidth="1"/>
    <col min="517" max="517" width="8.85546875" style="1" bestFit="1" customWidth="1"/>
    <col min="518" max="518" width="13.7109375" style="1" bestFit="1" customWidth="1"/>
    <col min="519" max="519" width="17.28515625" style="1" customWidth="1"/>
    <col min="520" max="520" width="15.85546875" style="1" bestFit="1" customWidth="1"/>
    <col min="521" max="529" width="17.7109375" style="1" customWidth="1"/>
    <col min="530" max="536" width="18.7109375" style="1" customWidth="1"/>
    <col min="537" max="545" width="17.7109375" style="1" customWidth="1"/>
    <col min="546" max="552" width="18.7109375" style="1" customWidth="1"/>
    <col min="553" max="561" width="17.7109375" style="1" customWidth="1"/>
    <col min="562" max="568" width="18.7109375" style="1" customWidth="1"/>
    <col min="569" max="577" width="17.7109375" style="1" customWidth="1"/>
    <col min="578" max="584" width="18.7109375" style="1" customWidth="1"/>
    <col min="585" max="593" width="17.5703125" style="1" customWidth="1"/>
    <col min="594" max="600" width="18.5703125" style="1" customWidth="1"/>
    <col min="601" max="609" width="17.5703125" style="1" bestFit="1" customWidth="1"/>
    <col min="610" max="616" width="18.5703125" style="1" bestFit="1" customWidth="1"/>
    <col min="617" max="768" width="11.5703125" style="1"/>
    <col min="769" max="769" width="45.5703125" style="1" customWidth="1"/>
    <col min="770" max="770" width="8.85546875" style="1" bestFit="1" customWidth="1"/>
    <col min="771" max="771" width="13.7109375" style="1" bestFit="1" customWidth="1"/>
    <col min="772" max="772" width="16.85546875" style="1" customWidth="1"/>
    <col min="773" max="773" width="8.85546875" style="1" bestFit="1" customWidth="1"/>
    <col min="774" max="774" width="13.7109375" style="1" bestFit="1" customWidth="1"/>
    <col min="775" max="775" width="17.28515625" style="1" customWidth="1"/>
    <col min="776" max="776" width="15.85546875" style="1" bestFit="1" customWidth="1"/>
    <col min="777" max="785" width="17.7109375" style="1" customWidth="1"/>
    <col min="786" max="792" width="18.7109375" style="1" customWidth="1"/>
    <col min="793" max="801" width="17.7109375" style="1" customWidth="1"/>
    <col min="802" max="808" width="18.7109375" style="1" customWidth="1"/>
    <col min="809" max="817" width="17.7109375" style="1" customWidth="1"/>
    <col min="818" max="824" width="18.7109375" style="1" customWidth="1"/>
    <col min="825" max="833" width="17.7109375" style="1" customWidth="1"/>
    <col min="834" max="840" width="18.7109375" style="1" customWidth="1"/>
    <col min="841" max="849" width="17.5703125" style="1" customWidth="1"/>
    <col min="850" max="856" width="18.5703125" style="1" customWidth="1"/>
    <col min="857" max="865" width="17.5703125" style="1" bestFit="1" customWidth="1"/>
    <col min="866" max="872" width="18.5703125" style="1" bestFit="1" customWidth="1"/>
    <col min="873" max="1024" width="11.5703125" style="1"/>
    <col min="1025" max="1025" width="45.5703125" style="1" customWidth="1"/>
    <col min="1026" max="1026" width="8.85546875" style="1" bestFit="1" customWidth="1"/>
    <col min="1027" max="1027" width="13.7109375" style="1" bestFit="1" customWidth="1"/>
    <col min="1028" max="1028" width="16.85546875" style="1" customWidth="1"/>
    <col min="1029" max="1029" width="8.85546875" style="1" bestFit="1" customWidth="1"/>
    <col min="1030" max="1030" width="13.7109375" style="1" bestFit="1" customWidth="1"/>
    <col min="1031" max="1031" width="17.28515625" style="1" customWidth="1"/>
    <col min="1032" max="1032" width="15.85546875" style="1" bestFit="1" customWidth="1"/>
    <col min="1033" max="1041" width="17.7109375" style="1" customWidth="1"/>
    <col min="1042" max="1048" width="18.7109375" style="1" customWidth="1"/>
    <col min="1049" max="1057" width="17.7109375" style="1" customWidth="1"/>
    <col min="1058" max="1064" width="18.7109375" style="1" customWidth="1"/>
    <col min="1065" max="1073" width="17.7109375" style="1" customWidth="1"/>
    <col min="1074" max="1080" width="18.7109375" style="1" customWidth="1"/>
    <col min="1081" max="1089" width="17.7109375" style="1" customWidth="1"/>
    <col min="1090" max="1096" width="18.7109375" style="1" customWidth="1"/>
    <col min="1097" max="1105" width="17.5703125" style="1" customWidth="1"/>
    <col min="1106" max="1112" width="18.5703125" style="1" customWidth="1"/>
    <col min="1113" max="1121" width="17.5703125" style="1" bestFit="1" customWidth="1"/>
    <col min="1122" max="1128" width="18.5703125" style="1" bestFit="1" customWidth="1"/>
    <col min="1129" max="1280" width="11.5703125" style="1"/>
    <col min="1281" max="1281" width="45.5703125" style="1" customWidth="1"/>
    <col min="1282" max="1282" width="8.85546875" style="1" bestFit="1" customWidth="1"/>
    <col min="1283" max="1283" width="13.7109375" style="1" bestFit="1" customWidth="1"/>
    <col min="1284" max="1284" width="16.85546875" style="1" customWidth="1"/>
    <col min="1285" max="1285" width="8.85546875" style="1" bestFit="1" customWidth="1"/>
    <col min="1286" max="1286" width="13.7109375" style="1" bestFit="1" customWidth="1"/>
    <col min="1287" max="1287" width="17.28515625" style="1" customWidth="1"/>
    <col min="1288" max="1288" width="15.85546875" style="1" bestFit="1" customWidth="1"/>
    <col min="1289" max="1297" width="17.7109375" style="1" customWidth="1"/>
    <col min="1298" max="1304" width="18.7109375" style="1" customWidth="1"/>
    <col min="1305" max="1313" width="17.7109375" style="1" customWidth="1"/>
    <col min="1314" max="1320" width="18.7109375" style="1" customWidth="1"/>
    <col min="1321" max="1329" width="17.7109375" style="1" customWidth="1"/>
    <col min="1330" max="1336" width="18.7109375" style="1" customWidth="1"/>
    <col min="1337" max="1345" width="17.7109375" style="1" customWidth="1"/>
    <col min="1346" max="1352" width="18.7109375" style="1" customWidth="1"/>
    <col min="1353" max="1361" width="17.5703125" style="1" customWidth="1"/>
    <col min="1362" max="1368" width="18.5703125" style="1" customWidth="1"/>
    <col min="1369" max="1377" width="17.5703125" style="1" bestFit="1" customWidth="1"/>
    <col min="1378" max="1384" width="18.5703125" style="1" bestFit="1" customWidth="1"/>
    <col min="1385" max="1536" width="11.5703125" style="1"/>
    <col min="1537" max="1537" width="45.5703125" style="1" customWidth="1"/>
    <col min="1538" max="1538" width="8.85546875" style="1" bestFit="1" customWidth="1"/>
    <col min="1539" max="1539" width="13.7109375" style="1" bestFit="1" customWidth="1"/>
    <col min="1540" max="1540" width="16.85546875" style="1" customWidth="1"/>
    <col min="1541" max="1541" width="8.85546875" style="1" bestFit="1" customWidth="1"/>
    <col min="1542" max="1542" width="13.7109375" style="1" bestFit="1" customWidth="1"/>
    <col min="1543" max="1543" width="17.28515625" style="1" customWidth="1"/>
    <col min="1544" max="1544" width="15.85546875" style="1" bestFit="1" customWidth="1"/>
    <col min="1545" max="1553" width="17.7109375" style="1" customWidth="1"/>
    <col min="1554" max="1560" width="18.7109375" style="1" customWidth="1"/>
    <col min="1561" max="1569" width="17.7109375" style="1" customWidth="1"/>
    <col min="1570" max="1576" width="18.7109375" style="1" customWidth="1"/>
    <col min="1577" max="1585" width="17.7109375" style="1" customWidth="1"/>
    <col min="1586" max="1592" width="18.7109375" style="1" customWidth="1"/>
    <col min="1593" max="1601" width="17.7109375" style="1" customWidth="1"/>
    <col min="1602" max="1608" width="18.7109375" style="1" customWidth="1"/>
    <col min="1609" max="1617" width="17.5703125" style="1" customWidth="1"/>
    <col min="1618" max="1624" width="18.5703125" style="1" customWidth="1"/>
    <col min="1625" max="1633" width="17.5703125" style="1" bestFit="1" customWidth="1"/>
    <col min="1634" max="1640" width="18.5703125" style="1" bestFit="1" customWidth="1"/>
    <col min="1641" max="1792" width="11.5703125" style="1"/>
    <col min="1793" max="1793" width="45.5703125" style="1" customWidth="1"/>
    <col min="1794" max="1794" width="8.85546875" style="1" bestFit="1" customWidth="1"/>
    <col min="1795" max="1795" width="13.7109375" style="1" bestFit="1" customWidth="1"/>
    <col min="1796" max="1796" width="16.85546875" style="1" customWidth="1"/>
    <col min="1797" max="1797" width="8.85546875" style="1" bestFit="1" customWidth="1"/>
    <col min="1798" max="1798" width="13.7109375" style="1" bestFit="1" customWidth="1"/>
    <col min="1799" max="1799" width="17.28515625" style="1" customWidth="1"/>
    <col min="1800" max="1800" width="15.85546875" style="1" bestFit="1" customWidth="1"/>
    <col min="1801" max="1809" width="17.7109375" style="1" customWidth="1"/>
    <col min="1810" max="1816" width="18.7109375" style="1" customWidth="1"/>
    <col min="1817" max="1825" width="17.7109375" style="1" customWidth="1"/>
    <col min="1826" max="1832" width="18.7109375" style="1" customWidth="1"/>
    <col min="1833" max="1841" width="17.7109375" style="1" customWidth="1"/>
    <col min="1842" max="1848" width="18.7109375" style="1" customWidth="1"/>
    <col min="1849" max="1857" width="17.7109375" style="1" customWidth="1"/>
    <col min="1858" max="1864" width="18.7109375" style="1" customWidth="1"/>
    <col min="1865" max="1873" width="17.5703125" style="1" customWidth="1"/>
    <col min="1874" max="1880" width="18.5703125" style="1" customWidth="1"/>
    <col min="1881" max="1889" width="17.5703125" style="1" bestFit="1" customWidth="1"/>
    <col min="1890" max="1896" width="18.5703125" style="1" bestFit="1" customWidth="1"/>
    <col min="1897" max="2048" width="11.5703125" style="1"/>
    <col min="2049" max="2049" width="45.5703125" style="1" customWidth="1"/>
    <col min="2050" max="2050" width="8.85546875" style="1" bestFit="1" customWidth="1"/>
    <col min="2051" max="2051" width="13.7109375" style="1" bestFit="1" customWidth="1"/>
    <col min="2052" max="2052" width="16.85546875" style="1" customWidth="1"/>
    <col min="2053" max="2053" width="8.85546875" style="1" bestFit="1" customWidth="1"/>
    <col min="2054" max="2054" width="13.7109375" style="1" bestFit="1" customWidth="1"/>
    <col min="2055" max="2055" width="17.28515625" style="1" customWidth="1"/>
    <col min="2056" max="2056" width="15.85546875" style="1" bestFit="1" customWidth="1"/>
    <col min="2057" max="2065" width="17.7109375" style="1" customWidth="1"/>
    <col min="2066" max="2072" width="18.7109375" style="1" customWidth="1"/>
    <col min="2073" max="2081" width="17.7109375" style="1" customWidth="1"/>
    <col min="2082" max="2088" width="18.7109375" style="1" customWidth="1"/>
    <col min="2089" max="2097" width="17.7109375" style="1" customWidth="1"/>
    <col min="2098" max="2104" width="18.7109375" style="1" customWidth="1"/>
    <col min="2105" max="2113" width="17.7109375" style="1" customWidth="1"/>
    <col min="2114" max="2120" width="18.7109375" style="1" customWidth="1"/>
    <col min="2121" max="2129" width="17.5703125" style="1" customWidth="1"/>
    <col min="2130" max="2136" width="18.5703125" style="1" customWidth="1"/>
    <col min="2137" max="2145" width="17.5703125" style="1" bestFit="1" customWidth="1"/>
    <col min="2146" max="2152" width="18.5703125" style="1" bestFit="1" customWidth="1"/>
    <col min="2153" max="2304" width="11.5703125" style="1"/>
    <col min="2305" max="2305" width="45.5703125" style="1" customWidth="1"/>
    <col min="2306" max="2306" width="8.85546875" style="1" bestFit="1" customWidth="1"/>
    <col min="2307" max="2307" width="13.7109375" style="1" bestFit="1" customWidth="1"/>
    <col min="2308" max="2308" width="16.85546875" style="1" customWidth="1"/>
    <col min="2309" max="2309" width="8.85546875" style="1" bestFit="1" customWidth="1"/>
    <col min="2310" max="2310" width="13.7109375" style="1" bestFit="1" customWidth="1"/>
    <col min="2311" max="2311" width="17.28515625" style="1" customWidth="1"/>
    <col min="2312" max="2312" width="15.85546875" style="1" bestFit="1" customWidth="1"/>
    <col min="2313" max="2321" width="17.7109375" style="1" customWidth="1"/>
    <col min="2322" max="2328" width="18.7109375" style="1" customWidth="1"/>
    <col min="2329" max="2337" width="17.7109375" style="1" customWidth="1"/>
    <col min="2338" max="2344" width="18.7109375" style="1" customWidth="1"/>
    <col min="2345" max="2353" width="17.7109375" style="1" customWidth="1"/>
    <col min="2354" max="2360" width="18.7109375" style="1" customWidth="1"/>
    <col min="2361" max="2369" width="17.7109375" style="1" customWidth="1"/>
    <col min="2370" max="2376" width="18.7109375" style="1" customWidth="1"/>
    <col min="2377" max="2385" width="17.5703125" style="1" customWidth="1"/>
    <col min="2386" max="2392" width="18.5703125" style="1" customWidth="1"/>
    <col min="2393" max="2401" width="17.5703125" style="1" bestFit="1" customWidth="1"/>
    <col min="2402" max="2408" width="18.5703125" style="1" bestFit="1" customWidth="1"/>
    <col min="2409" max="2560" width="11.5703125" style="1"/>
    <col min="2561" max="2561" width="45.5703125" style="1" customWidth="1"/>
    <col min="2562" max="2562" width="8.85546875" style="1" bestFit="1" customWidth="1"/>
    <col min="2563" max="2563" width="13.7109375" style="1" bestFit="1" customWidth="1"/>
    <col min="2564" max="2564" width="16.85546875" style="1" customWidth="1"/>
    <col min="2565" max="2565" width="8.85546875" style="1" bestFit="1" customWidth="1"/>
    <col min="2566" max="2566" width="13.7109375" style="1" bestFit="1" customWidth="1"/>
    <col min="2567" max="2567" width="17.28515625" style="1" customWidth="1"/>
    <col min="2568" max="2568" width="15.85546875" style="1" bestFit="1" customWidth="1"/>
    <col min="2569" max="2577" width="17.7109375" style="1" customWidth="1"/>
    <col min="2578" max="2584" width="18.7109375" style="1" customWidth="1"/>
    <col min="2585" max="2593" width="17.7109375" style="1" customWidth="1"/>
    <col min="2594" max="2600" width="18.7109375" style="1" customWidth="1"/>
    <col min="2601" max="2609" width="17.7109375" style="1" customWidth="1"/>
    <col min="2610" max="2616" width="18.7109375" style="1" customWidth="1"/>
    <col min="2617" max="2625" width="17.7109375" style="1" customWidth="1"/>
    <col min="2626" max="2632" width="18.7109375" style="1" customWidth="1"/>
    <col min="2633" max="2641" width="17.5703125" style="1" customWidth="1"/>
    <col min="2642" max="2648" width="18.5703125" style="1" customWidth="1"/>
    <col min="2649" max="2657" width="17.5703125" style="1" bestFit="1" customWidth="1"/>
    <col min="2658" max="2664" width="18.5703125" style="1" bestFit="1" customWidth="1"/>
    <col min="2665" max="2816" width="11.5703125" style="1"/>
    <col min="2817" max="2817" width="45.5703125" style="1" customWidth="1"/>
    <col min="2818" max="2818" width="8.85546875" style="1" bestFit="1" customWidth="1"/>
    <col min="2819" max="2819" width="13.7109375" style="1" bestFit="1" customWidth="1"/>
    <col min="2820" max="2820" width="16.85546875" style="1" customWidth="1"/>
    <col min="2821" max="2821" width="8.85546875" style="1" bestFit="1" customWidth="1"/>
    <col min="2822" max="2822" width="13.7109375" style="1" bestFit="1" customWidth="1"/>
    <col min="2823" max="2823" width="17.28515625" style="1" customWidth="1"/>
    <col min="2824" max="2824" width="15.85546875" style="1" bestFit="1" customWidth="1"/>
    <col min="2825" max="2833" width="17.7109375" style="1" customWidth="1"/>
    <col min="2834" max="2840" width="18.7109375" style="1" customWidth="1"/>
    <col min="2841" max="2849" width="17.7109375" style="1" customWidth="1"/>
    <col min="2850" max="2856" width="18.7109375" style="1" customWidth="1"/>
    <col min="2857" max="2865" width="17.7109375" style="1" customWidth="1"/>
    <col min="2866" max="2872" width="18.7109375" style="1" customWidth="1"/>
    <col min="2873" max="2881" width="17.7109375" style="1" customWidth="1"/>
    <col min="2882" max="2888" width="18.7109375" style="1" customWidth="1"/>
    <col min="2889" max="2897" width="17.5703125" style="1" customWidth="1"/>
    <col min="2898" max="2904" width="18.5703125" style="1" customWidth="1"/>
    <col min="2905" max="2913" width="17.5703125" style="1" bestFit="1" customWidth="1"/>
    <col min="2914" max="2920" width="18.5703125" style="1" bestFit="1" customWidth="1"/>
    <col min="2921" max="3072" width="11.5703125" style="1"/>
    <col min="3073" max="3073" width="45.5703125" style="1" customWidth="1"/>
    <col min="3074" max="3074" width="8.85546875" style="1" bestFit="1" customWidth="1"/>
    <col min="3075" max="3075" width="13.7109375" style="1" bestFit="1" customWidth="1"/>
    <col min="3076" max="3076" width="16.85546875" style="1" customWidth="1"/>
    <col min="3077" max="3077" width="8.85546875" style="1" bestFit="1" customWidth="1"/>
    <col min="3078" max="3078" width="13.7109375" style="1" bestFit="1" customWidth="1"/>
    <col min="3079" max="3079" width="17.28515625" style="1" customWidth="1"/>
    <col min="3080" max="3080" width="15.85546875" style="1" bestFit="1" customWidth="1"/>
    <col min="3081" max="3089" width="17.7109375" style="1" customWidth="1"/>
    <col min="3090" max="3096" width="18.7109375" style="1" customWidth="1"/>
    <col min="3097" max="3105" width="17.7109375" style="1" customWidth="1"/>
    <col min="3106" max="3112" width="18.7109375" style="1" customWidth="1"/>
    <col min="3113" max="3121" width="17.7109375" style="1" customWidth="1"/>
    <col min="3122" max="3128" width="18.7109375" style="1" customWidth="1"/>
    <col min="3129" max="3137" width="17.7109375" style="1" customWidth="1"/>
    <col min="3138" max="3144" width="18.7109375" style="1" customWidth="1"/>
    <col min="3145" max="3153" width="17.5703125" style="1" customWidth="1"/>
    <col min="3154" max="3160" width="18.5703125" style="1" customWidth="1"/>
    <col min="3161" max="3169" width="17.5703125" style="1" bestFit="1" customWidth="1"/>
    <col min="3170" max="3176" width="18.5703125" style="1" bestFit="1" customWidth="1"/>
    <col min="3177" max="3328" width="11.5703125" style="1"/>
    <col min="3329" max="3329" width="45.5703125" style="1" customWidth="1"/>
    <col min="3330" max="3330" width="8.85546875" style="1" bestFit="1" customWidth="1"/>
    <col min="3331" max="3331" width="13.7109375" style="1" bestFit="1" customWidth="1"/>
    <col min="3332" max="3332" width="16.85546875" style="1" customWidth="1"/>
    <col min="3333" max="3333" width="8.85546875" style="1" bestFit="1" customWidth="1"/>
    <col min="3334" max="3334" width="13.7109375" style="1" bestFit="1" customWidth="1"/>
    <col min="3335" max="3335" width="17.28515625" style="1" customWidth="1"/>
    <col min="3336" max="3336" width="15.85546875" style="1" bestFit="1" customWidth="1"/>
    <col min="3337" max="3345" width="17.7109375" style="1" customWidth="1"/>
    <col min="3346" max="3352" width="18.7109375" style="1" customWidth="1"/>
    <col min="3353" max="3361" width="17.7109375" style="1" customWidth="1"/>
    <col min="3362" max="3368" width="18.7109375" style="1" customWidth="1"/>
    <col min="3369" max="3377" width="17.7109375" style="1" customWidth="1"/>
    <col min="3378" max="3384" width="18.7109375" style="1" customWidth="1"/>
    <col min="3385" max="3393" width="17.7109375" style="1" customWidth="1"/>
    <col min="3394" max="3400" width="18.7109375" style="1" customWidth="1"/>
    <col min="3401" max="3409" width="17.5703125" style="1" customWidth="1"/>
    <col min="3410" max="3416" width="18.5703125" style="1" customWidth="1"/>
    <col min="3417" max="3425" width="17.5703125" style="1" bestFit="1" customWidth="1"/>
    <col min="3426" max="3432" width="18.5703125" style="1" bestFit="1" customWidth="1"/>
    <col min="3433" max="3584" width="11.5703125" style="1"/>
    <col min="3585" max="3585" width="45.5703125" style="1" customWidth="1"/>
    <col min="3586" max="3586" width="8.85546875" style="1" bestFit="1" customWidth="1"/>
    <col min="3587" max="3587" width="13.7109375" style="1" bestFit="1" customWidth="1"/>
    <col min="3588" max="3588" width="16.85546875" style="1" customWidth="1"/>
    <col min="3589" max="3589" width="8.85546875" style="1" bestFit="1" customWidth="1"/>
    <col min="3590" max="3590" width="13.7109375" style="1" bestFit="1" customWidth="1"/>
    <col min="3591" max="3591" width="17.28515625" style="1" customWidth="1"/>
    <col min="3592" max="3592" width="15.85546875" style="1" bestFit="1" customWidth="1"/>
    <col min="3593" max="3601" width="17.7109375" style="1" customWidth="1"/>
    <col min="3602" max="3608" width="18.7109375" style="1" customWidth="1"/>
    <col min="3609" max="3617" width="17.7109375" style="1" customWidth="1"/>
    <col min="3618" max="3624" width="18.7109375" style="1" customWidth="1"/>
    <col min="3625" max="3633" width="17.7109375" style="1" customWidth="1"/>
    <col min="3634" max="3640" width="18.7109375" style="1" customWidth="1"/>
    <col min="3641" max="3649" width="17.7109375" style="1" customWidth="1"/>
    <col min="3650" max="3656" width="18.7109375" style="1" customWidth="1"/>
    <col min="3657" max="3665" width="17.5703125" style="1" customWidth="1"/>
    <col min="3666" max="3672" width="18.5703125" style="1" customWidth="1"/>
    <col min="3673" max="3681" width="17.5703125" style="1" bestFit="1" customWidth="1"/>
    <col min="3682" max="3688" width="18.5703125" style="1" bestFit="1" customWidth="1"/>
    <col min="3689" max="3840" width="11.5703125" style="1"/>
    <col min="3841" max="3841" width="45.5703125" style="1" customWidth="1"/>
    <col min="3842" max="3842" width="8.85546875" style="1" bestFit="1" customWidth="1"/>
    <col min="3843" max="3843" width="13.7109375" style="1" bestFit="1" customWidth="1"/>
    <col min="3844" max="3844" width="16.85546875" style="1" customWidth="1"/>
    <col min="3845" max="3845" width="8.85546875" style="1" bestFit="1" customWidth="1"/>
    <col min="3846" max="3846" width="13.7109375" style="1" bestFit="1" customWidth="1"/>
    <col min="3847" max="3847" width="17.28515625" style="1" customWidth="1"/>
    <col min="3848" max="3848" width="15.85546875" style="1" bestFit="1" customWidth="1"/>
    <col min="3849" max="3857" width="17.7109375" style="1" customWidth="1"/>
    <col min="3858" max="3864" width="18.7109375" style="1" customWidth="1"/>
    <col min="3865" max="3873" width="17.7109375" style="1" customWidth="1"/>
    <col min="3874" max="3880" width="18.7109375" style="1" customWidth="1"/>
    <col min="3881" max="3889" width="17.7109375" style="1" customWidth="1"/>
    <col min="3890" max="3896" width="18.7109375" style="1" customWidth="1"/>
    <col min="3897" max="3905" width="17.7109375" style="1" customWidth="1"/>
    <col min="3906" max="3912" width="18.7109375" style="1" customWidth="1"/>
    <col min="3913" max="3921" width="17.5703125" style="1" customWidth="1"/>
    <col min="3922" max="3928" width="18.5703125" style="1" customWidth="1"/>
    <col min="3929" max="3937" width="17.5703125" style="1" bestFit="1" customWidth="1"/>
    <col min="3938" max="3944" width="18.5703125" style="1" bestFit="1" customWidth="1"/>
    <col min="3945" max="4096" width="11.5703125" style="1"/>
    <col min="4097" max="4097" width="45.5703125" style="1" customWidth="1"/>
    <col min="4098" max="4098" width="8.85546875" style="1" bestFit="1" customWidth="1"/>
    <col min="4099" max="4099" width="13.7109375" style="1" bestFit="1" customWidth="1"/>
    <col min="4100" max="4100" width="16.85546875" style="1" customWidth="1"/>
    <col min="4101" max="4101" width="8.85546875" style="1" bestFit="1" customWidth="1"/>
    <col min="4102" max="4102" width="13.7109375" style="1" bestFit="1" customWidth="1"/>
    <col min="4103" max="4103" width="17.28515625" style="1" customWidth="1"/>
    <col min="4104" max="4104" width="15.85546875" style="1" bestFit="1" customWidth="1"/>
    <col min="4105" max="4113" width="17.7109375" style="1" customWidth="1"/>
    <col min="4114" max="4120" width="18.7109375" style="1" customWidth="1"/>
    <col min="4121" max="4129" width="17.7109375" style="1" customWidth="1"/>
    <col min="4130" max="4136" width="18.7109375" style="1" customWidth="1"/>
    <col min="4137" max="4145" width="17.7109375" style="1" customWidth="1"/>
    <col min="4146" max="4152" width="18.7109375" style="1" customWidth="1"/>
    <col min="4153" max="4161" width="17.7109375" style="1" customWidth="1"/>
    <col min="4162" max="4168" width="18.7109375" style="1" customWidth="1"/>
    <col min="4169" max="4177" width="17.5703125" style="1" customWidth="1"/>
    <col min="4178" max="4184" width="18.5703125" style="1" customWidth="1"/>
    <col min="4185" max="4193" width="17.5703125" style="1" bestFit="1" customWidth="1"/>
    <col min="4194" max="4200" width="18.5703125" style="1" bestFit="1" customWidth="1"/>
    <col min="4201" max="4352" width="11.5703125" style="1"/>
    <col min="4353" max="4353" width="45.5703125" style="1" customWidth="1"/>
    <col min="4354" max="4354" width="8.85546875" style="1" bestFit="1" customWidth="1"/>
    <col min="4355" max="4355" width="13.7109375" style="1" bestFit="1" customWidth="1"/>
    <col min="4356" max="4356" width="16.85546875" style="1" customWidth="1"/>
    <col min="4357" max="4357" width="8.85546875" style="1" bestFit="1" customWidth="1"/>
    <col min="4358" max="4358" width="13.7109375" style="1" bestFit="1" customWidth="1"/>
    <col min="4359" max="4359" width="17.28515625" style="1" customWidth="1"/>
    <col min="4360" max="4360" width="15.85546875" style="1" bestFit="1" customWidth="1"/>
    <col min="4361" max="4369" width="17.7109375" style="1" customWidth="1"/>
    <col min="4370" max="4376" width="18.7109375" style="1" customWidth="1"/>
    <col min="4377" max="4385" width="17.7109375" style="1" customWidth="1"/>
    <col min="4386" max="4392" width="18.7109375" style="1" customWidth="1"/>
    <col min="4393" max="4401" width="17.7109375" style="1" customWidth="1"/>
    <col min="4402" max="4408" width="18.7109375" style="1" customWidth="1"/>
    <col min="4409" max="4417" width="17.7109375" style="1" customWidth="1"/>
    <col min="4418" max="4424" width="18.7109375" style="1" customWidth="1"/>
    <col min="4425" max="4433" width="17.5703125" style="1" customWidth="1"/>
    <col min="4434" max="4440" width="18.5703125" style="1" customWidth="1"/>
    <col min="4441" max="4449" width="17.5703125" style="1" bestFit="1" customWidth="1"/>
    <col min="4450" max="4456" width="18.5703125" style="1" bestFit="1" customWidth="1"/>
    <col min="4457" max="4608" width="11.5703125" style="1"/>
    <col min="4609" max="4609" width="45.5703125" style="1" customWidth="1"/>
    <col min="4610" max="4610" width="8.85546875" style="1" bestFit="1" customWidth="1"/>
    <col min="4611" max="4611" width="13.7109375" style="1" bestFit="1" customWidth="1"/>
    <col min="4612" max="4612" width="16.85546875" style="1" customWidth="1"/>
    <col min="4613" max="4613" width="8.85546875" style="1" bestFit="1" customWidth="1"/>
    <col min="4614" max="4614" width="13.7109375" style="1" bestFit="1" customWidth="1"/>
    <col min="4615" max="4615" width="17.28515625" style="1" customWidth="1"/>
    <col min="4616" max="4616" width="15.85546875" style="1" bestFit="1" customWidth="1"/>
    <col min="4617" max="4625" width="17.7109375" style="1" customWidth="1"/>
    <col min="4626" max="4632" width="18.7109375" style="1" customWidth="1"/>
    <col min="4633" max="4641" width="17.7109375" style="1" customWidth="1"/>
    <col min="4642" max="4648" width="18.7109375" style="1" customWidth="1"/>
    <col min="4649" max="4657" width="17.7109375" style="1" customWidth="1"/>
    <col min="4658" max="4664" width="18.7109375" style="1" customWidth="1"/>
    <col min="4665" max="4673" width="17.7109375" style="1" customWidth="1"/>
    <col min="4674" max="4680" width="18.7109375" style="1" customWidth="1"/>
    <col min="4681" max="4689" width="17.5703125" style="1" customWidth="1"/>
    <col min="4690" max="4696" width="18.5703125" style="1" customWidth="1"/>
    <col min="4697" max="4705" width="17.5703125" style="1" bestFit="1" customWidth="1"/>
    <col min="4706" max="4712" width="18.5703125" style="1" bestFit="1" customWidth="1"/>
    <col min="4713" max="4864" width="11.5703125" style="1"/>
    <col min="4865" max="4865" width="45.5703125" style="1" customWidth="1"/>
    <col min="4866" max="4866" width="8.85546875" style="1" bestFit="1" customWidth="1"/>
    <col min="4867" max="4867" width="13.7109375" style="1" bestFit="1" customWidth="1"/>
    <col min="4868" max="4868" width="16.85546875" style="1" customWidth="1"/>
    <col min="4869" max="4869" width="8.85546875" style="1" bestFit="1" customWidth="1"/>
    <col min="4870" max="4870" width="13.7109375" style="1" bestFit="1" customWidth="1"/>
    <col min="4871" max="4871" width="17.28515625" style="1" customWidth="1"/>
    <col min="4872" max="4872" width="15.85546875" style="1" bestFit="1" customWidth="1"/>
    <col min="4873" max="4881" width="17.7109375" style="1" customWidth="1"/>
    <col min="4882" max="4888" width="18.7109375" style="1" customWidth="1"/>
    <col min="4889" max="4897" width="17.7109375" style="1" customWidth="1"/>
    <col min="4898" max="4904" width="18.7109375" style="1" customWidth="1"/>
    <col min="4905" max="4913" width="17.7109375" style="1" customWidth="1"/>
    <col min="4914" max="4920" width="18.7109375" style="1" customWidth="1"/>
    <col min="4921" max="4929" width="17.7109375" style="1" customWidth="1"/>
    <col min="4930" max="4936" width="18.7109375" style="1" customWidth="1"/>
    <col min="4937" max="4945" width="17.5703125" style="1" customWidth="1"/>
    <col min="4946" max="4952" width="18.5703125" style="1" customWidth="1"/>
    <col min="4953" max="4961" width="17.5703125" style="1" bestFit="1" customWidth="1"/>
    <col min="4962" max="4968" width="18.5703125" style="1" bestFit="1" customWidth="1"/>
    <col min="4969" max="5120" width="11.5703125" style="1"/>
    <col min="5121" max="5121" width="45.5703125" style="1" customWidth="1"/>
    <col min="5122" max="5122" width="8.85546875" style="1" bestFit="1" customWidth="1"/>
    <col min="5123" max="5123" width="13.7109375" style="1" bestFit="1" customWidth="1"/>
    <col min="5124" max="5124" width="16.85546875" style="1" customWidth="1"/>
    <col min="5125" max="5125" width="8.85546875" style="1" bestFit="1" customWidth="1"/>
    <col min="5126" max="5126" width="13.7109375" style="1" bestFit="1" customWidth="1"/>
    <col min="5127" max="5127" width="17.28515625" style="1" customWidth="1"/>
    <col min="5128" max="5128" width="15.85546875" style="1" bestFit="1" customWidth="1"/>
    <col min="5129" max="5137" width="17.7109375" style="1" customWidth="1"/>
    <col min="5138" max="5144" width="18.7109375" style="1" customWidth="1"/>
    <col min="5145" max="5153" width="17.7109375" style="1" customWidth="1"/>
    <col min="5154" max="5160" width="18.7109375" style="1" customWidth="1"/>
    <col min="5161" max="5169" width="17.7109375" style="1" customWidth="1"/>
    <col min="5170" max="5176" width="18.7109375" style="1" customWidth="1"/>
    <col min="5177" max="5185" width="17.7109375" style="1" customWidth="1"/>
    <col min="5186" max="5192" width="18.7109375" style="1" customWidth="1"/>
    <col min="5193" max="5201" width="17.5703125" style="1" customWidth="1"/>
    <col min="5202" max="5208" width="18.5703125" style="1" customWidth="1"/>
    <col min="5209" max="5217" width="17.5703125" style="1" bestFit="1" customWidth="1"/>
    <col min="5218" max="5224" width="18.5703125" style="1" bestFit="1" customWidth="1"/>
    <col min="5225" max="5376" width="11.5703125" style="1"/>
    <col min="5377" max="5377" width="45.5703125" style="1" customWidth="1"/>
    <col min="5378" max="5378" width="8.85546875" style="1" bestFit="1" customWidth="1"/>
    <col min="5379" max="5379" width="13.7109375" style="1" bestFit="1" customWidth="1"/>
    <col min="5380" max="5380" width="16.85546875" style="1" customWidth="1"/>
    <col min="5381" max="5381" width="8.85546875" style="1" bestFit="1" customWidth="1"/>
    <col min="5382" max="5382" width="13.7109375" style="1" bestFit="1" customWidth="1"/>
    <col min="5383" max="5383" width="17.28515625" style="1" customWidth="1"/>
    <col min="5384" max="5384" width="15.85546875" style="1" bestFit="1" customWidth="1"/>
    <col min="5385" max="5393" width="17.7109375" style="1" customWidth="1"/>
    <col min="5394" max="5400" width="18.7109375" style="1" customWidth="1"/>
    <col min="5401" max="5409" width="17.7109375" style="1" customWidth="1"/>
    <col min="5410" max="5416" width="18.7109375" style="1" customWidth="1"/>
    <col min="5417" max="5425" width="17.7109375" style="1" customWidth="1"/>
    <col min="5426" max="5432" width="18.7109375" style="1" customWidth="1"/>
    <col min="5433" max="5441" width="17.7109375" style="1" customWidth="1"/>
    <col min="5442" max="5448" width="18.7109375" style="1" customWidth="1"/>
    <col min="5449" max="5457" width="17.5703125" style="1" customWidth="1"/>
    <col min="5458" max="5464" width="18.5703125" style="1" customWidth="1"/>
    <col min="5465" max="5473" width="17.5703125" style="1" bestFit="1" customWidth="1"/>
    <col min="5474" max="5480" width="18.5703125" style="1" bestFit="1" customWidth="1"/>
    <col min="5481" max="5632" width="11.5703125" style="1"/>
    <col min="5633" max="5633" width="45.5703125" style="1" customWidth="1"/>
    <col min="5634" max="5634" width="8.85546875" style="1" bestFit="1" customWidth="1"/>
    <col min="5635" max="5635" width="13.7109375" style="1" bestFit="1" customWidth="1"/>
    <col min="5636" max="5636" width="16.85546875" style="1" customWidth="1"/>
    <col min="5637" max="5637" width="8.85546875" style="1" bestFit="1" customWidth="1"/>
    <col min="5638" max="5638" width="13.7109375" style="1" bestFit="1" customWidth="1"/>
    <col min="5639" max="5639" width="17.28515625" style="1" customWidth="1"/>
    <col min="5640" max="5640" width="15.85546875" style="1" bestFit="1" customWidth="1"/>
    <col min="5641" max="5649" width="17.7109375" style="1" customWidth="1"/>
    <col min="5650" max="5656" width="18.7109375" style="1" customWidth="1"/>
    <col min="5657" max="5665" width="17.7109375" style="1" customWidth="1"/>
    <col min="5666" max="5672" width="18.7109375" style="1" customWidth="1"/>
    <col min="5673" max="5681" width="17.7109375" style="1" customWidth="1"/>
    <col min="5682" max="5688" width="18.7109375" style="1" customWidth="1"/>
    <col min="5689" max="5697" width="17.7109375" style="1" customWidth="1"/>
    <col min="5698" max="5704" width="18.7109375" style="1" customWidth="1"/>
    <col min="5705" max="5713" width="17.5703125" style="1" customWidth="1"/>
    <col min="5714" max="5720" width="18.5703125" style="1" customWidth="1"/>
    <col min="5721" max="5729" width="17.5703125" style="1" bestFit="1" customWidth="1"/>
    <col min="5730" max="5736" width="18.5703125" style="1" bestFit="1" customWidth="1"/>
    <col min="5737" max="5888" width="11.5703125" style="1"/>
    <col min="5889" max="5889" width="45.5703125" style="1" customWidth="1"/>
    <col min="5890" max="5890" width="8.85546875" style="1" bestFit="1" customWidth="1"/>
    <col min="5891" max="5891" width="13.7109375" style="1" bestFit="1" customWidth="1"/>
    <col min="5892" max="5892" width="16.85546875" style="1" customWidth="1"/>
    <col min="5893" max="5893" width="8.85546875" style="1" bestFit="1" customWidth="1"/>
    <col min="5894" max="5894" width="13.7109375" style="1" bestFit="1" customWidth="1"/>
    <col min="5895" max="5895" width="17.28515625" style="1" customWidth="1"/>
    <col min="5896" max="5896" width="15.85546875" style="1" bestFit="1" customWidth="1"/>
    <col min="5897" max="5905" width="17.7109375" style="1" customWidth="1"/>
    <col min="5906" max="5912" width="18.7109375" style="1" customWidth="1"/>
    <col min="5913" max="5921" width="17.7109375" style="1" customWidth="1"/>
    <col min="5922" max="5928" width="18.7109375" style="1" customWidth="1"/>
    <col min="5929" max="5937" width="17.7109375" style="1" customWidth="1"/>
    <col min="5938" max="5944" width="18.7109375" style="1" customWidth="1"/>
    <col min="5945" max="5953" width="17.7109375" style="1" customWidth="1"/>
    <col min="5954" max="5960" width="18.7109375" style="1" customWidth="1"/>
    <col min="5961" max="5969" width="17.5703125" style="1" customWidth="1"/>
    <col min="5970" max="5976" width="18.5703125" style="1" customWidth="1"/>
    <col min="5977" max="5985" width="17.5703125" style="1" bestFit="1" customWidth="1"/>
    <col min="5986" max="5992" width="18.5703125" style="1" bestFit="1" customWidth="1"/>
    <col min="5993" max="6144" width="11.5703125" style="1"/>
    <col min="6145" max="6145" width="45.5703125" style="1" customWidth="1"/>
    <col min="6146" max="6146" width="8.85546875" style="1" bestFit="1" customWidth="1"/>
    <col min="6147" max="6147" width="13.7109375" style="1" bestFit="1" customWidth="1"/>
    <col min="6148" max="6148" width="16.85546875" style="1" customWidth="1"/>
    <col min="6149" max="6149" width="8.85546875" style="1" bestFit="1" customWidth="1"/>
    <col min="6150" max="6150" width="13.7109375" style="1" bestFit="1" customWidth="1"/>
    <col min="6151" max="6151" width="17.28515625" style="1" customWidth="1"/>
    <col min="6152" max="6152" width="15.85546875" style="1" bestFit="1" customWidth="1"/>
    <col min="6153" max="6161" width="17.7109375" style="1" customWidth="1"/>
    <col min="6162" max="6168" width="18.7109375" style="1" customWidth="1"/>
    <col min="6169" max="6177" width="17.7109375" style="1" customWidth="1"/>
    <col min="6178" max="6184" width="18.7109375" style="1" customWidth="1"/>
    <col min="6185" max="6193" width="17.7109375" style="1" customWidth="1"/>
    <col min="6194" max="6200" width="18.7109375" style="1" customWidth="1"/>
    <col min="6201" max="6209" width="17.7109375" style="1" customWidth="1"/>
    <col min="6210" max="6216" width="18.7109375" style="1" customWidth="1"/>
    <col min="6217" max="6225" width="17.5703125" style="1" customWidth="1"/>
    <col min="6226" max="6232" width="18.5703125" style="1" customWidth="1"/>
    <col min="6233" max="6241" width="17.5703125" style="1" bestFit="1" customWidth="1"/>
    <col min="6242" max="6248" width="18.5703125" style="1" bestFit="1" customWidth="1"/>
    <col min="6249" max="6400" width="11.5703125" style="1"/>
    <col min="6401" max="6401" width="45.5703125" style="1" customWidth="1"/>
    <col min="6402" max="6402" width="8.85546875" style="1" bestFit="1" customWidth="1"/>
    <col min="6403" max="6403" width="13.7109375" style="1" bestFit="1" customWidth="1"/>
    <col min="6404" max="6404" width="16.85546875" style="1" customWidth="1"/>
    <col min="6405" max="6405" width="8.85546875" style="1" bestFit="1" customWidth="1"/>
    <col min="6406" max="6406" width="13.7109375" style="1" bestFit="1" customWidth="1"/>
    <col min="6407" max="6407" width="17.28515625" style="1" customWidth="1"/>
    <col min="6408" max="6408" width="15.85546875" style="1" bestFit="1" customWidth="1"/>
    <col min="6409" max="6417" width="17.7109375" style="1" customWidth="1"/>
    <col min="6418" max="6424" width="18.7109375" style="1" customWidth="1"/>
    <col min="6425" max="6433" width="17.7109375" style="1" customWidth="1"/>
    <col min="6434" max="6440" width="18.7109375" style="1" customWidth="1"/>
    <col min="6441" max="6449" width="17.7109375" style="1" customWidth="1"/>
    <col min="6450" max="6456" width="18.7109375" style="1" customWidth="1"/>
    <col min="6457" max="6465" width="17.7109375" style="1" customWidth="1"/>
    <col min="6466" max="6472" width="18.7109375" style="1" customWidth="1"/>
    <col min="6473" max="6481" width="17.5703125" style="1" customWidth="1"/>
    <col min="6482" max="6488" width="18.5703125" style="1" customWidth="1"/>
    <col min="6489" max="6497" width="17.5703125" style="1" bestFit="1" customWidth="1"/>
    <col min="6498" max="6504" width="18.5703125" style="1" bestFit="1" customWidth="1"/>
    <col min="6505" max="6656" width="11.5703125" style="1"/>
    <col min="6657" max="6657" width="45.5703125" style="1" customWidth="1"/>
    <col min="6658" max="6658" width="8.85546875" style="1" bestFit="1" customWidth="1"/>
    <col min="6659" max="6659" width="13.7109375" style="1" bestFit="1" customWidth="1"/>
    <col min="6660" max="6660" width="16.85546875" style="1" customWidth="1"/>
    <col min="6661" max="6661" width="8.85546875" style="1" bestFit="1" customWidth="1"/>
    <col min="6662" max="6662" width="13.7109375" style="1" bestFit="1" customWidth="1"/>
    <col min="6663" max="6663" width="17.28515625" style="1" customWidth="1"/>
    <col min="6664" max="6664" width="15.85546875" style="1" bestFit="1" customWidth="1"/>
    <col min="6665" max="6673" width="17.7109375" style="1" customWidth="1"/>
    <col min="6674" max="6680" width="18.7109375" style="1" customWidth="1"/>
    <col min="6681" max="6689" width="17.7109375" style="1" customWidth="1"/>
    <col min="6690" max="6696" width="18.7109375" style="1" customWidth="1"/>
    <col min="6697" max="6705" width="17.7109375" style="1" customWidth="1"/>
    <col min="6706" max="6712" width="18.7109375" style="1" customWidth="1"/>
    <col min="6713" max="6721" width="17.7109375" style="1" customWidth="1"/>
    <col min="6722" max="6728" width="18.7109375" style="1" customWidth="1"/>
    <col min="6729" max="6737" width="17.5703125" style="1" customWidth="1"/>
    <col min="6738" max="6744" width="18.5703125" style="1" customWidth="1"/>
    <col min="6745" max="6753" width="17.5703125" style="1" bestFit="1" customWidth="1"/>
    <col min="6754" max="6760" width="18.5703125" style="1" bestFit="1" customWidth="1"/>
    <col min="6761" max="6912" width="11.5703125" style="1"/>
    <col min="6913" max="6913" width="45.5703125" style="1" customWidth="1"/>
    <col min="6914" max="6914" width="8.85546875" style="1" bestFit="1" customWidth="1"/>
    <col min="6915" max="6915" width="13.7109375" style="1" bestFit="1" customWidth="1"/>
    <col min="6916" max="6916" width="16.85546875" style="1" customWidth="1"/>
    <col min="6917" max="6917" width="8.85546875" style="1" bestFit="1" customWidth="1"/>
    <col min="6918" max="6918" width="13.7109375" style="1" bestFit="1" customWidth="1"/>
    <col min="6919" max="6919" width="17.28515625" style="1" customWidth="1"/>
    <col min="6920" max="6920" width="15.85546875" style="1" bestFit="1" customWidth="1"/>
    <col min="6921" max="6929" width="17.7109375" style="1" customWidth="1"/>
    <col min="6930" max="6936" width="18.7109375" style="1" customWidth="1"/>
    <col min="6937" max="6945" width="17.7109375" style="1" customWidth="1"/>
    <col min="6946" max="6952" width="18.7109375" style="1" customWidth="1"/>
    <col min="6953" max="6961" width="17.7109375" style="1" customWidth="1"/>
    <col min="6962" max="6968" width="18.7109375" style="1" customWidth="1"/>
    <col min="6969" max="6977" width="17.7109375" style="1" customWidth="1"/>
    <col min="6978" max="6984" width="18.7109375" style="1" customWidth="1"/>
    <col min="6985" max="6993" width="17.5703125" style="1" customWidth="1"/>
    <col min="6994" max="7000" width="18.5703125" style="1" customWidth="1"/>
    <col min="7001" max="7009" width="17.5703125" style="1" bestFit="1" customWidth="1"/>
    <col min="7010" max="7016" width="18.5703125" style="1" bestFit="1" customWidth="1"/>
    <col min="7017" max="7168" width="11.5703125" style="1"/>
    <col min="7169" max="7169" width="45.5703125" style="1" customWidth="1"/>
    <col min="7170" max="7170" width="8.85546875" style="1" bestFit="1" customWidth="1"/>
    <col min="7171" max="7171" width="13.7109375" style="1" bestFit="1" customWidth="1"/>
    <col min="7172" max="7172" width="16.85546875" style="1" customWidth="1"/>
    <col min="7173" max="7173" width="8.85546875" style="1" bestFit="1" customWidth="1"/>
    <col min="7174" max="7174" width="13.7109375" style="1" bestFit="1" customWidth="1"/>
    <col min="7175" max="7175" width="17.28515625" style="1" customWidth="1"/>
    <col min="7176" max="7176" width="15.85546875" style="1" bestFit="1" customWidth="1"/>
    <col min="7177" max="7185" width="17.7109375" style="1" customWidth="1"/>
    <col min="7186" max="7192" width="18.7109375" style="1" customWidth="1"/>
    <col min="7193" max="7201" width="17.7109375" style="1" customWidth="1"/>
    <col min="7202" max="7208" width="18.7109375" style="1" customWidth="1"/>
    <col min="7209" max="7217" width="17.7109375" style="1" customWidth="1"/>
    <col min="7218" max="7224" width="18.7109375" style="1" customWidth="1"/>
    <col min="7225" max="7233" width="17.7109375" style="1" customWidth="1"/>
    <col min="7234" max="7240" width="18.7109375" style="1" customWidth="1"/>
    <col min="7241" max="7249" width="17.5703125" style="1" customWidth="1"/>
    <col min="7250" max="7256" width="18.5703125" style="1" customWidth="1"/>
    <col min="7257" max="7265" width="17.5703125" style="1" bestFit="1" customWidth="1"/>
    <col min="7266" max="7272" width="18.5703125" style="1" bestFit="1" customWidth="1"/>
    <col min="7273" max="7424" width="11.5703125" style="1"/>
    <col min="7425" max="7425" width="45.5703125" style="1" customWidth="1"/>
    <col min="7426" max="7426" width="8.85546875" style="1" bestFit="1" customWidth="1"/>
    <col min="7427" max="7427" width="13.7109375" style="1" bestFit="1" customWidth="1"/>
    <col min="7428" max="7428" width="16.85546875" style="1" customWidth="1"/>
    <col min="7429" max="7429" width="8.85546875" style="1" bestFit="1" customWidth="1"/>
    <col min="7430" max="7430" width="13.7109375" style="1" bestFit="1" customWidth="1"/>
    <col min="7431" max="7431" width="17.28515625" style="1" customWidth="1"/>
    <col min="7432" max="7432" width="15.85546875" style="1" bestFit="1" customWidth="1"/>
    <col min="7433" max="7441" width="17.7109375" style="1" customWidth="1"/>
    <col min="7442" max="7448" width="18.7109375" style="1" customWidth="1"/>
    <col min="7449" max="7457" width="17.7109375" style="1" customWidth="1"/>
    <col min="7458" max="7464" width="18.7109375" style="1" customWidth="1"/>
    <col min="7465" max="7473" width="17.7109375" style="1" customWidth="1"/>
    <col min="7474" max="7480" width="18.7109375" style="1" customWidth="1"/>
    <col min="7481" max="7489" width="17.7109375" style="1" customWidth="1"/>
    <col min="7490" max="7496" width="18.7109375" style="1" customWidth="1"/>
    <col min="7497" max="7505" width="17.5703125" style="1" customWidth="1"/>
    <col min="7506" max="7512" width="18.5703125" style="1" customWidth="1"/>
    <col min="7513" max="7521" width="17.5703125" style="1" bestFit="1" customWidth="1"/>
    <col min="7522" max="7528" width="18.5703125" style="1" bestFit="1" customWidth="1"/>
    <col min="7529" max="7680" width="11.5703125" style="1"/>
    <col min="7681" max="7681" width="45.5703125" style="1" customWidth="1"/>
    <col min="7682" max="7682" width="8.85546875" style="1" bestFit="1" customWidth="1"/>
    <col min="7683" max="7683" width="13.7109375" style="1" bestFit="1" customWidth="1"/>
    <col min="7684" max="7684" width="16.85546875" style="1" customWidth="1"/>
    <col min="7685" max="7685" width="8.85546875" style="1" bestFit="1" customWidth="1"/>
    <col min="7686" max="7686" width="13.7109375" style="1" bestFit="1" customWidth="1"/>
    <col min="7687" max="7687" width="17.28515625" style="1" customWidth="1"/>
    <col min="7688" max="7688" width="15.85546875" style="1" bestFit="1" customWidth="1"/>
    <col min="7689" max="7697" width="17.7109375" style="1" customWidth="1"/>
    <col min="7698" max="7704" width="18.7109375" style="1" customWidth="1"/>
    <col min="7705" max="7713" width="17.7109375" style="1" customWidth="1"/>
    <col min="7714" max="7720" width="18.7109375" style="1" customWidth="1"/>
    <col min="7721" max="7729" width="17.7109375" style="1" customWidth="1"/>
    <col min="7730" max="7736" width="18.7109375" style="1" customWidth="1"/>
    <col min="7737" max="7745" width="17.7109375" style="1" customWidth="1"/>
    <col min="7746" max="7752" width="18.7109375" style="1" customWidth="1"/>
    <col min="7753" max="7761" width="17.5703125" style="1" customWidth="1"/>
    <col min="7762" max="7768" width="18.5703125" style="1" customWidth="1"/>
    <col min="7769" max="7777" width="17.5703125" style="1" bestFit="1" customWidth="1"/>
    <col min="7778" max="7784" width="18.5703125" style="1" bestFit="1" customWidth="1"/>
    <col min="7785" max="7936" width="11.5703125" style="1"/>
    <col min="7937" max="7937" width="45.5703125" style="1" customWidth="1"/>
    <col min="7938" max="7938" width="8.85546875" style="1" bestFit="1" customWidth="1"/>
    <col min="7939" max="7939" width="13.7109375" style="1" bestFit="1" customWidth="1"/>
    <col min="7940" max="7940" width="16.85546875" style="1" customWidth="1"/>
    <col min="7941" max="7941" width="8.85546875" style="1" bestFit="1" customWidth="1"/>
    <col min="7942" max="7942" width="13.7109375" style="1" bestFit="1" customWidth="1"/>
    <col min="7943" max="7943" width="17.28515625" style="1" customWidth="1"/>
    <col min="7944" max="7944" width="15.85546875" style="1" bestFit="1" customWidth="1"/>
    <col min="7945" max="7953" width="17.7109375" style="1" customWidth="1"/>
    <col min="7954" max="7960" width="18.7109375" style="1" customWidth="1"/>
    <col min="7961" max="7969" width="17.7109375" style="1" customWidth="1"/>
    <col min="7970" max="7976" width="18.7109375" style="1" customWidth="1"/>
    <col min="7977" max="7985" width="17.7109375" style="1" customWidth="1"/>
    <col min="7986" max="7992" width="18.7109375" style="1" customWidth="1"/>
    <col min="7993" max="8001" width="17.7109375" style="1" customWidth="1"/>
    <col min="8002" max="8008" width="18.7109375" style="1" customWidth="1"/>
    <col min="8009" max="8017" width="17.5703125" style="1" customWidth="1"/>
    <col min="8018" max="8024" width="18.5703125" style="1" customWidth="1"/>
    <col min="8025" max="8033" width="17.5703125" style="1" bestFit="1" customWidth="1"/>
    <col min="8034" max="8040" width="18.5703125" style="1" bestFit="1" customWidth="1"/>
    <col min="8041" max="8192" width="11.5703125" style="1"/>
    <col min="8193" max="8193" width="45.5703125" style="1" customWidth="1"/>
    <col min="8194" max="8194" width="8.85546875" style="1" bestFit="1" customWidth="1"/>
    <col min="8195" max="8195" width="13.7109375" style="1" bestFit="1" customWidth="1"/>
    <col min="8196" max="8196" width="16.85546875" style="1" customWidth="1"/>
    <col min="8197" max="8197" width="8.85546875" style="1" bestFit="1" customWidth="1"/>
    <col min="8198" max="8198" width="13.7109375" style="1" bestFit="1" customWidth="1"/>
    <col min="8199" max="8199" width="17.28515625" style="1" customWidth="1"/>
    <col min="8200" max="8200" width="15.85546875" style="1" bestFit="1" customWidth="1"/>
    <col min="8201" max="8209" width="17.7109375" style="1" customWidth="1"/>
    <col min="8210" max="8216" width="18.7109375" style="1" customWidth="1"/>
    <col min="8217" max="8225" width="17.7109375" style="1" customWidth="1"/>
    <col min="8226" max="8232" width="18.7109375" style="1" customWidth="1"/>
    <col min="8233" max="8241" width="17.7109375" style="1" customWidth="1"/>
    <col min="8242" max="8248" width="18.7109375" style="1" customWidth="1"/>
    <col min="8249" max="8257" width="17.7109375" style="1" customWidth="1"/>
    <col min="8258" max="8264" width="18.7109375" style="1" customWidth="1"/>
    <col min="8265" max="8273" width="17.5703125" style="1" customWidth="1"/>
    <col min="8274" max="8280" width="18.5703125" style="1" customWidth="1"/>
    <col min="8281" max="8289" width="17.5703125" style="1" bestFit="1" customWidth="1"/>
    <col min="8290" max="8296" width="18.5703125" style="1" bestFit="1" customWidth="1"/>
    <col min="8297" max="8448" width="11.5703125" style="1"/>
    <col min="8449" max="8449" width="45.5703125" style="1" customWidth="1"/>
    <col min="8450" max="8450" width="8.85546875" style="1" bestFit="1" customWidth="1"/>
    <col min="8451" max="8451" width="13.7109375" style="1" bestFit="1" customWidth="1"/>
    <col min="8452" max="8452" width="16.85546875" style="1" customWidth="1"/>
    <col min="8453" max="8453" width="8.85546875" style="1" bestFit="1" customWidth="1"/>
    <col min="8454" max="8454" width="13.7109375" style="1" bestFit="1" customWidth="1"/>
    <col min="8455" max="8455" width="17.28515625" style="1" customWidth="1"/>
    <col min="8456" max="8456" width="15.85546875" style="1" bestFit="1" customWidth="1"/>
    <col min="8457" max="8465" width="17.7109375" style="1" customWidth="1"/>
    <col min="8466" max="8472" width="18.7109375" style="1" customWidth="1"/>
    <col min="8473" max="8481" width="17.7109375" style="1" customWidth="1"/>
    <col min="8482" max="8488" width="18.7109375" style="1" customWidth="1"/>
    <col min="8489" max="8497" width="17.7109375" style="1" customWidth="1"/>
    <col min="8498" max="8504" width="18.7109375" style="1" customWidth="1"/>
    <col min="8505" max="8513" width="17.7109375" style="1" customWidth="1"/>
    <col min="8514" max="8520" width="18.7109375" style="1" customWidth="1"/>
    <col min="8521" max="8529" width="17.5703125" style="1" customWidth="1"/>
    <col min="8530" max="8536" width="18.5703125" style="1" customWidth="1"/>
    <col min="8537" max="8545" width="17.5703125" style="1" bestFit="1" customWidth="1"/>
    <col min="8546" max="8552" width="18.5703125" style="1" bestFit="1" customWidth="1"/>
    <col min="8553" max="8704" width="11.5703125" style="1"/>
    <col min="8705" max="8705" width="45.5703125" style="1" customWidth="1"/>
    <col min="8706" max="8706" width="8.85546875" style="1" bestFit="1" customWidth="1"/>
    <col min="8707" max="8707" width="13.7109375" style="1" bestFit="1" customWidth="1"/>
    <col min="8708" max="8708" width="16.85546875" style="1" customWidth="1"/>
    <col min="8709" max="8709" width="8.85546875" style="1" bestFit="1" customWidth="1"/>
    <col min="8710" max="8710" width="13.7109375" style="1" bestFit="1" customWidth="1"/>
    <col min="8711" max="8711" width="17.28515625" style="1" customWidth="1"/>
    <col min="8712" max="8712" width="15.85546875" style="1" bestFit="1" customWidth="1"/>
    <col min="8713" max="8721" width="17.7109375" style="1" customWidth="1"/>
    <col min="8722" max="8728" width="18.7109375" style="1" customWidth="1"/>
    <col min="8729" max="8737" width="17.7109375" style="1" customWidth="1"/>
    <col min="8738" max="8744" width="18.7109375" style="1" customWidth="1"/>
    <col min="8745" max="8753" width="17.7109375" style="1" customWidth="1"/>
    <col min="8754" max="8760" width="18.7109375" style="1" customWidth="1"/>
    <col min="8761" max="8769" width="17.7109375" style="1" customWidth="1"/>
    <col min="8770" max="8776" width="18.7109375" style="1" customWidth="1"/>
    <col min="8777" max="8785" width="17.5703125" style="1" customWidth="1"/>
    <col min="8786" max="8792" width="18.5703125" style="1" customWidth="1"/>
    <col min="8793" max="8801" width="17.5703125" style="1" bestFit="1" customWidth="1"/>
    <col min="8802" max="8808" width="18.5703125" style="1" bestFit="1" customWidth="1"/>
    <col min="8809" max="8960" width="11.5703125" style="1"/>
    <col min="8961" max="8961" width="45.5703125" style="1" customWidth="1"/>
    <col min="8962" max="8962" width="8.85546875" style="1" bestFit="1" customWidth="1"/>
    <col min="8963" max="8963" width="13.7109375" style="1" bestFit="1" customWidth="1"/>
    <col min="8964" max="8964" width="16.85546875" style="1" customWidth="1"/>
    <col min="8965" max="8965" width="8.85546875" style="1" bestFit="1" customWidth="1"/>
    <col min="8966" max="8966" width="13.7109375" style="1" bestFit="1" customWidth="1"/>
    <col min="8967" max="8967" width="17.28515625" style="1" customWidth="1"/>
    <col min="8968" max="8968" width="15.85546875" style="1" bestFit="1" customWidth="1"/>
    <col min="8969" max="8977" width="17.7109375" style="1" customWidth="1"/>
    <col min="8978" max="8984" width="18.7109375" style="1" customWidth="1"/>
    <col min="8985" max="8993" width="17.7109375" style="1" customWidth="1"/>
    <col min="8994" max="9000" width="18.7109375" style="1" customWidth="1"/>
    <col min="9001" max="9009" width="17.7109375" style="1" customWidth="1"/>
    <col min="9010" max="9016" width="18.7109375" style="1" customWidth="1"/>
    <col min="9017" max="9025" width="17.7109375" style="1" customWidth="1"/>
    <col min="9026" max="9032" width="18.7109375" style="1" customWidth="1"/>
    <col min="9033" max="9041" width="17.5703125" style="1" customWidth="1"/>
    <col min="9042" max="9048" width="18.5703125" style="1" customWidth="1"/>
    <col min="9049" max="9057" width="17.5703125" style="1" bestFit="1" customWidth="1"/>
    <col min="9058" max="9064" width="18.5703125" style="1" bestFit="1" customWidth="1"/>
    <col min="9065" max="9216" width="11.5703125" style="1"/>
    <col min="9217" max="9217" width="45.5703125" style="1" customWidth="1"/>
    <col min="9218" max="9218" width="8.85546875" style="1" bestFit="1" customWidth="1"/>
    <col min="9219" max="9219" width="13.7109375" style="1" bestFit="1" customWidth="1"/>
    <col min="9220" max="9220" width="16.85546875" style="1" customWidth="1"/>
    <col min="9221" max="9221" width="8.85546875" style="1" bestFit="1" customWidth="1"/>
    <col min="9222" max="9222" width="13.7109375" style="1" bestFit="1" customWidth="1"/>
    <col min="9223" max="9223" width="17.28515625" style="1" customWidth="1"/>
    <col min="9224" max="9224" width="15.85546875" style="1" bestFit="1" customWidth="1"/>
    <col min="9225" max="9233" width="17.7109375" style="1" customWidth="1"/>
    <col min="9234" max="9240" width="18.7109375" style="1" customWidth="1"/>
    <col min="9241" max="9249" width="17.7109375" style="1" customWidth="1"/>
    <col min="9250" max="9256" width="18.7109375" style="1" customWidth="1"/>
    <col min="9257" max="9265" width="17.7109375" style="1" customWidth="1"/>
    <col min="9266" max="9272" width="18.7109375" style="1" customWidth="1"/>
    <col min="9273" max="9281" width="17.7109375" style="1" customWidth="1"/>
    <col min="9282" max="9288" width="18.7109375" style="1" customWidth="1"/>
    <col min="9289" max="9297" width="17.5703125" style="1" customWidth="1"/>
    <col min="9298" max="9304" width="18.5703125" style="1" customWidth="1"/>
    <col min="9305" max="9313" width="17.5703125" style="1" bestFit="1" customWidth="1"/>
    <col min="9314" max="9320" width="18.5703125" style="1" bestFit="1" customWidth="1"/>
    <col min="9321" max="9472" width="11.5703125" style="1"/>
    <col min="9473" max="9473" width="45.5703125" style="1" customWidth="1"/>
    <col min="9474" max="9474" width="8.85546875" style="1" bestFit="1" customWidth="1"/>
    <col min="9475" max="9475" width="13.7109375" style="1" bestFit="1" customWidth="1"/>
    <col min="9476" max="9476" width="16.85546875" style="1" customWidth="1"/>
    <col min="9477" max="9477" width="8.85546875" style="1" bestFit="1" customWidth="1"/>
    <col min="9478" max="9478" width="13.7109375" style="1" bestFit="1" customWidth="1"/>
    <col min="9479" max="9479" width="17.28515625" style="1" customWidth="1"/>
    <col min="9480" max="9480" width="15.85546875" style="1" bestFit="1" customWidth="1"/>
    <col min="9481" max="9489" width="17.7109375" style="1" customWidth="1"/>
    <col min="9490" max="9496" width="18.7109375" style="1" customWidth="1"/>
    <col min="9497" max="9505" width="17.7109375" style="1" customWidth="1"/>
    <col min="9506" max="9512" width="18.7109375" style="1" customWidth="1"/>
    <col min="9513" max="9521" width="17.7109375" style="1" customWidth="1"/>
    <col min="9522" max="9528" width="18.7109375" style="1" customWidth="1"/>
    <col min="9529" max="9537" width="17.7109375" style="1" customWidth="1"/>
    <col min="9538" max="9544" width="18.7109375" style="1" customWidth="1"/>
    <col min="9545" max="9553" width="17.5703125" style="1" customWidth="1"/>
    <col min="9554" max="9560" width="18.5703125" style="1" customWidth="1"/>
    <col min="9561" max="9569" width="17.5703125" style="1" bestFit="1" customWidth="1"/>
    <col min="9570" max="9576" width="18.5703125" style="1" bestFit="1" customWidth="1"/>
    <col min="9577" max="9728" width="11.5703125" style="1"/>
    <col min="9729" max="9729" width="45.5703125" style="1" customWidth="1"/>
    <col min="9730" max="9730" width="8.85546875" style="1" bestFit="1" customWidth="1"/>
    <col min="9731" max="9731" width="13.7109375" style="1" bestFit="1" customWidth="1"/>
    <col min="9732" max="9732" width="16.85546875" style="1" customWidth="1"/>
    <col min="9733" max="9733" width="8.85546875" style="1" bestFit="1" customWidth="1"/>
    <col min="9734" max="9734" width="13.7109375" style="1" bestFit="1" customWidth="1"/>
    <col min="9735" max="9735" width="17.28515625" style="1" customWidth="1"/>
    <col min="9736" max="9736" width="15.85546875" style="1" bestFit="1" customWidth="1"/>
    <col min="9737" max="9745" width="17.7109375" style="1" customWidth="1"/>
    <col min="9746" max="9752" width="18.7109375" style="1" customWidth="1"/>
    <col min="9753" max="9761" width="17.7109375" style="1" customWidth="1"/>
    <col min="9762" max="9768" width="18.7109375" style="1" customWidth="1"/>
    <col min="9769" max="9777" width="17.7109375" style="1" customWidth="1"/>
    <col min="9778" max="9784" width="18.7109375" style="1" customWidth="1"/>
    <col min="9785" max="9793" width="17.7109375" style="1" customWidth="1"/>
    <col min="9794" max="9800" width="18.7109375" style="1" customWidth="1"/>
    <col min="9801" max="9809" width="17.5703125" style="1" customWidth="1"/>
    <col min="9810" max="9816" width="18.5703125" style="1" customWidth="1"/>
    <col min="9817" max="9825" width="17.5703125" style="1" bestFit="1" customWidth="1"/>
    <col min="9826" max="9832" width="18.5703125" style="1" bestFit="1" customWidth="1"/>
    <col min="9833" max="9984" width="11.5703125" style="1"/>
    <col min="9985" max="9985" width="45.5703125" style="1" customWidth="1"/>
    <col min="9986" max="9986" width="8.85546875" style="1" bestFit="1" customWidth="1"/>
    <col min="9987" max="9987" width="13.7109375" style="1" bestFit="1" customWidth="1"/>
    <col min="9988" max="9988" width="16.85546875" style="1" customWidth="1"/>
    <col min="9989" max="9989" width="8.85546875" style="1" bestFit="1" customWidth="1"/>
    <col min="9990" max="9990" width="13.7109375" style="1" bestFit="1" customWidth="1"/>
    <col min="9991" max="9991" width="17.28515625" style="1" customWidth="1"/>
    <col min="9992" max="9992" width="15.85546875" style="1" bestFit="1" customWidth="1"/>
    <col min="9993" max="10001" width="17.7109375" style="1" customWidth="1"/>
    <col min="10002" max="10008" width="18.7109375" style="1" customWidth="1"/>
    <col min="10009" max="10017" width="17.7109375" style="1" customWidth="1"/>
    <col min="10018" max="10024" width="18.7109375" style="1" customWidth="1"/>
    <col min="10025" max="10033" width="17.7109375" style="1" customWidth="1"/>
    <col min="10034" max="10040" width="18.7109375" style="1" customWidth="1"/>
    <col min="10041" max="10049" width="17.7109375" style="1" customWidth="1"/>
    <col min="10050" max="10056" width="18.7109375" style="1" customWidth="1"/>
    <col min="10057" max="10065" width="17.5703125" style="1" customWidth="1"/>
    <col min="10066" max="10072" width="18.5703125" style="1" customWidth="1"/>
    <col min="10073" max="10081" width="17.5703125" style="1" bestFit="1" customWidth="1"/>
    <col min="10082" max="10088" width="18.5703125" style="1" bestFit="1" customWidth="1"/>
    <col min="10089" max="10240" width="11.5703125" style="1"/>
    <col min="10241" max="10241" width="45.5703125" style="1" customWidth="1"/>
    <col min="10242" max="10242" width="8.85546875" style="1" bestFit="1" customWidth="1"/>
    <col min="10243" max="10243" width="13.7109375" style="1" bestFit="1" customWidth="1"/>
    <col min="10244" max="10244" width="16.85546875" style="1" customWidth="1"/>
    <col min="10245" max="10245" width="8.85546875" style="1" bestFit="1" customWidth="1"/>
    <col min="10246" max="10246" width="13.7109375" style="1" bestFit="1" customWidth="1"/>
    <col min="10247" max="10247" width="17.28515625" style="1" customWidth="1"/>
    <col min="10248" max="10248" width="15.85546875" style="1" bestFit="1" customWidth="1"/>
    <col min="10249" max="10257" width="17.7109375" style="1" customWidth="1"/>
    <col min="10258" max="10264" width="18.7109375" style="1" customWidth="1"/>
    <col min="10265" max="10273" width="17.7109375" style="1" customWidth="1"/>
    <col min="10274" max="10280" width="18.7109375" style="1" customWidth="1"/>
    <col min="10281" max="10289" width="17.7109375" style="1" customWidth="1"/>
    <col min="10290" max="10296" width="18.7109375" style="1" customWidth="1"/>
    <col min="10297" max="10305" width="17.7109375" style="1" customWidth="1"/>
    <col min="10306" max="10312" width="18.7109375" style="1" customWidth="1"/>
    <col min="10313" max="10321" width="17.5703125" style="1" customWidth="1"/>
    <col min="10322" max="10328" width="18.5703125" style="1" customWidth="1"/>
    <col min="10329" max="10337" width="17.5703125" style="1" bestFit="1" customWidth="1"/>
    <col min="10338" max="10344" width="18.5703125" style="1" bestFit="1" customWidth="1"/>
    <col min="10345" max="10496" width="11.5703125" style="1"/>
    <col min="10497" max="10497" width="45.5703125" style="1" customWidth="1"/>
    <col min="10498" max="10498" width="8.85546875" style="1" bestFit="1" customWidth="1"/>
    <col min="10499" max="10499" width="13.7109375" style="1" bestFit="1" customWidth="1"/>
    <col min="10500" max="10500" width="16.85546875" style="1" customWidth="1"/>
    <col min="10501" max="10501" width="8.85546875" style="1" bestFit="1" customWidth="1"/>
    <col min="10502" max="10502" width="13.7109375" style="1" bestFit="1" customWidth="1"/>
    <col min="10503" max="10503" width="17.28515625" style="1" customWidth="1"/>
    <col min="10504" max="10504" width="15.85546875" style="1" bestFit="1" customWidth="1"/>
    <col min="10505" max="10513" width="17.7109375" style="1" customWidth="1"/>
    <col min="10514" max="10520" width="18.7109375" style="1" customWidth="1"/>
    <col min="10521" max="10529" width="17.7109375" style="1" customWidth="1"/>
    <col min="10530" max="10536" width="18.7109375" style="1" customWidth="1"/>
    <col min="10537" max="10545" width="17.7109375" style="1" customWidth="1"/>
    <col min="10546" max="10552" width="18.7109375" style="1" customWidth="1"/>
    <col min="10553" max="10561" width="17.7109375" style="1" customWidth="1"/>
    <col min="10562" max="10568" width="18.7109375" style="1" customWidth="1"/>
    <col min="10569" max="10577" width="17.5703125" style="1" customWidth="1"/>
    <col min="10578" max="10584" width="18.5703125" style="1" customWidth="1"/>
    <col min="10585" max="10593" width="17.5703125" style="1" bestFit="1" customWidth="1"/>
    <col min="10594" max="10600" width="18.5703125" style="1" bestFit="1" customWidth="1"/>
    <col min="10601" max="10752" width="11.5703125" style="1"/>
    <col min="10753" max="10753" width="45.5703125" style="1" customWidth="1"/>
    <col min="10754" max="10754" width="8.85546875" style="1" bestFit="1" customWidth="1"/>
    <col min="10755" max="10755" width="13.7109375" style="1" bestFit="1" customWidth="1"/>
    <col min="10756" max="10756" width="16.85546875" style="1" customWidth="1"/>
    <col min="10757" max="10757" width="8.85546875" style="1" bestFit="1" customWidth="1"/>
    <col min="10758" max="10758" width="13.7109375" style="1" bestFit="1" customWidth="1"/>
    <col min="10759" max="10759" width="17.28515625" style="1" customWidth="1"/>
    <col min="10760" max="10760" width="15.85546875" style="1" bestFit="1" customWidth="1"/>
    <col min="10761" max="10769" width="17.7109375" style="1" customWidth="1"/>
    <col min="10770" max="10776" width="18.7109375" style="1" customWidth="1"/>
    <col min="10777" max="10785" width="17.7109375" style="1" customWidth="1"/>
    <col min="10786" max="10792" width="18.7109375" style="1" customWidth="1"/>
    <col min="10793" max="10801" width="17.7109375" style="1" customWidth="1"/>
    <col min="10802" max="10808" width="18.7109375" style="1" customWidth="1"/>
    <col min="10809" max="10817" width="17.7109375" style="1" customWidth="1"/>
    <col min="10818" max="10824" width="18.7109375" style="1" customWidth="1"/>
    <col min="10825" max="10833" width="17.5703125" style="1" customWidth="1"/>
    <col min="10834" max="10840" width="18.5703125" style="1" customWidth="1"/>
    <col min="10841" max="10849" width="17.5703125" style="1" bestFit="1" customWidth="1"/>
    <col min="10850" max="10856" width="18.5703125" style="1" bestFit="1" customWidth="1"/>
    <col min="10857" max="11008" width="11.5703125" style="1"/>
    <col min="11009" max="11009" width="45.5703125" style="1" customWidth="1"/>
    <col min="11010" max="11010" width="8.85546875" style="1" bestFit="1" customWidth="1"/>
    <col min="11011" max="11011" width="13.7109375" style="1" bestFit="1" customWidth="1"/>
    <col min="11012" max="11012" width="16.85546875" style="1" customWidth="1"/>
    <col min="11013" max="11013" width="8.85546875" style="1" bestFit="1" customWidth="1"/>
    <col min="11014" max="11014" width="13.7109375" style="1" bestFit="1" customWidth="1"/>
    <col min="11015" max="11015" width="17.28515625" style="1" customWidth="1"/>
    <col min="11016" max="11016" width="15.85546875" style="1" bestFit="1" customWidth="1"/>
    <col min="11017" max="11025" width="17.7109375" style="1" customWidth="1"/>
    <col min="11026" max="11032" width="18.7109375" style="1" customWidth="1"/>
    <col min="11033" max="11041" width="17.7109375" style="1" customWidth="1"/>
    <col min="11042" max="11048" width="18.7109375" style="1" customWidth="1"/>
    <col min="11049" max="11057" width="17.7109375" style="1" customWidth="1"/>
    <col min="11058" max="11064" width="18.7109375" style="1" customWidth="1"/>
    <col min="11065" max="11073" width="17.7109375" style="1" customWidth="1"/>
    <col min="11074" max="11080" width="18.7109375" style="1" customWidth="1"/>
    <col min="11081" max="11089" width="17.5703125" style="1" customWidth="1"/>
    <col min="11090" max="11096" width="18.5703125" style="1" customWidth="1"/>
    <col min="11097" max="11105" width="17.5703125" style="1" bestFit="1" customWidth="1"/>
    <col min="11106" max="11112" width="18.5703125" style="1" bestFit="1" customWidth="1"/>
    <col min="11113" max="11264" width="11.5703125" style="1"/>
    <col min="11265" max="11265" width="45.5703125" style="1" customWidth="1"/>
    <col min="11266" max="11266" width="8.85546875" style="1" bestFit="1" customWidth="1"/>
    <col min="11267" max="11267" width="13.7109375" style="1" bestFit="1" customWidth="1"/>
    <col min="11268" max="11268" width="16.85546875" style="1" customWidth="1"/>
    <col min="11269" max="11269" width="8.85546875" style="1" bestFit="1" customWidth="1"/>
    <col min="11270" max="11270" width="13.7109375" style="1" bestFit="1" customWidth="1"/>
    <col min="11271" max="11271" width="17.28515625" style="1" customWidth="1"/>
    <col min="11272" max="11272" width="15.85546875" style="1" bestFit="1" customWidth="1"/>
    <col min="11273" max="11281" width="17.7109375" style="1" customWidth="1"/>
    <col min="11282" max="11288" width="18.7109375" style="1" customWidth="1"/>
    <col min="11289" max="11297" width="17.7109375" style="1" customWidth="1"/>
    <col min="11298" max="11304" width="18.7109375" style="1" customWidth="1"/>
    <col min="11305" max="11313" width="17.7109375" style="1" customWidth="1"/>
    <col min="11314" max="11320" width="18.7109375" style="1" customWidth="1"/>
    <col min="11321" max="11329" width="17.7109375" style="1" customWidth="1"/>
    <col min="11330" max="11336" width="18.7109375" style="1" customWidth="1"/>
    <col min="11337" max="11345" width="17.5703125" style="1" customWidth="1"/>
    <col min="11346" max="11352" width="18.5703125" style="1" customWidth="1"/>
    <col min="11353" max="11361" width="17.5703125" style="1" bestFit="1" customWidth="1"/>
    <col min="11362" max="11368" width="18.5703125" style="1" bestFit="1" customWidth="1"/>
    <col min="11369" max="11520" width="11.5703125" style="1"/>
    <col min="11521" max="11521" width="45.5703125" style="1" customWidth="1"/>
    <col min="11522" max="11522" width="8.85546875" style="1" bestFit="1" customWidth="1"/>
    <col min="11523" max="11523" width="13.7109375" style="1" bestFit="1" customWidth="1"/>
    <col min="11524" max="11524" width="16.85546875" style="1" customWidth="1"/>
    <col min="11525" max="11525" width="8.85546875" style="1" bestFit="1" customWidth="1"/>
    <col min="11526" max="11526" width="13.7109375" style="1" bestFit="1" customWidth="1"/>
    <col min="11527" max="11527" width="17.28515625" style="1" customWidth="1"/>
    <col min="11528" max="11528" width="15.85546875" style="1" bestFit="1" customWidth="1"/>
    <col min="11529" max="11537" width="17.7109375" style="1" customWidth="1"/>
    <col min="11538" max="11544" width="18.7109375" style="1" customWidth="1"/>
    <col min="11545" max="11553" width="17.7109375" style="1" customWidth="1"/>
    <col min="11554" max="11560" width="18.7109375" style="1" customWidth="1"/>
    <col min="11561" max="11569" width="17.7109375" style="1" customWidth="1"/>
    <col min="11570" max="11576" width="18.7109375" style="1" customWidth="1"/>
    <col min="11577" max="11585" width="17.7109375" style="1" customWidth="1"/>
    <col min="11586" max="11592" width="18.7109375" style="1" customWidth="1"/>
    <col min="11593" max="11601" width="17.5703125" style="1" customWidth="1"/>
    <col min="11602" max="11608" width="18.5703125" style="1" customWidth="1"/>
    <col min="11609" max="11617" width="17.5703125" style="1" bestFit="1" customWidth="1"/>
    <col min="11618" max="11624" width="18.5703125" style="1" bestFit="1" customWidth="1"/>
    <col min="11625" max="11776" width="11.5703125" style="1"/>
    <col min="11777" max="11777" width="45.5703125" style="1" customWidth="1"/>
    <col min="11778" max="11778" width="8.85546875" style="1" bestFit="1" customWidth="1"/>
    <col min="11779" max="11779" width="13.7109375" style="1" bestFit="1" customWidth="1"/>
    <col min="11780" max="11780" width="16.85546875" style="1" customWidth="1"/>
    <col min="11781" max="11781" width="8.85546875" style="1" bestFit="1" customWidth="1"/>
    <col min="11782" max="11782" width="13.7109375" style="1" bestFit="1" customWidth="1"/>
    <col min="11783" max="11783" width="17.28515625" style="1" customWidth="1"/>
    <col min="11784" max="11784" width="15.85546875" style="1" bestFit="1" customWidth="1"/>
    <col min="11785" max="11793" width="17.7109375" style="1" customWidth="1"/>
    <col min="11794" max="11800" width="18.7109375" style="1" customWidth="1"/>
    <col min="11801" max="11809" width="17.7109375" style="1" customWidth="1"/>
    <col min="11810" max="11816" width="18.7109375" style="1" customWidth="1"/>
    <col min="11817" max="11825" width="17.7109375" style="1" customWidth="1"/>
    <col min="11826" max="11832" width="18.7109375" style="1" customWidth="1"/>
    <col min="11833" max="11841" width="17.7109375" style="1" customWidth="1"/>
    <col min="11842" max="11848" width="18.7109375" style="1" customWidth="1"/>
    <col min="11849" max="11857" width="17.5703125" style="1" customWidth="1"/>
    <col min="11858" max="11864" width="18.5703125" style="1" customWidth="1"/>
    <col min="11865" max="11873" width="17.5703125" style="1" bestFit="1" customWidth="1"/>
    <col min="11874" max="11880" width="18.5703125" style="1" bestFit="1" customWidth="1"/>
    <col min="11881" max="12032" width="11.5703125" style="1"/>
    <col min="12033" max="12033" width="45.5703125" style="1" customWidth="1"/>
    <col min="12034" max="12034" width="8.85546875" style="1" bestFit="1" customWidth="1"/>
    <col min="12035" max="12035" width="13.7109375" style="1" bestFit="1" customWidth="1"/>
    <col min="12036" max="12036" width="16.85546875" style="1" customWidth="1"/>
    <col min="12037" max="12037" width="8.85546875" style="1" bestFit="1" customWidth="1"/>
    <col min="12038" max="12038" width="13.7109375" style="1" bestFit="1" customWidth="1"/>
    <col min="12039" max="12039" width="17.28515625" style="1" customWidth="1"/>
    <col min="12040" max="12040" width="15.85546875" style="1" bestFit="1" customWidth="1"/>
    <col min="12041" max="12049" width="17.7109375" style="1" customWidth="1"/>
    <col min="12050" max="12056" width="18.7109375" style="1" customWidth="1"/>
    <col min="12057" max="12065" width="17.7109375" style="1" customWidth="1"/>
    <col min="12066" max="12072" width="18.7109375" style="1" customWidth="1"/>
    <col min="12073" max="12081" width="17.7109375" style="1" customWidth="1"/>
    <col min="12082" max="12088" width="18.7109375" style="1" customWidth="1"/>
    <col min="12089" max="12097" width="17.7109375" style="1" customWidth="1"/>
    <col min="12098" max="12104" width="18.7109375" style="1" customWidth="1"/>
    <col min="12105" max="12113" width="17.5703125" style="1" customWidth="1"/>
    <col min="12114" max="12120" width="18.5703125" style="1" customWidth="1"/>
    <col min="12121" max="12129" width="17.5703125" style="1" bestFit="1" customWidth="1"/>
    <col min="12130" max="12136" width="18.5703125" style="1" bestFit="1" customWidth="1"/>
    <col min="12137" max="12288" width="11.5703125" style="1"/>
    <col min="12289" max="12289" width="45.5703125" style="1" customWidth="1"/>
    <col min="12290" max="12290" width="8.85546875" style="1" bestFit="1" customWidth="1"/>
    <col min="12291" max="12291" width="13.7109375" style="1" bestFit="1" customWidth="1"/>
    <col min="12292" max="12292" width="16.85546875" style="1" customWidth="1"/>
    <col min="12293" max="12293" width="8.85546875" style="1" bestFit="1" customWidth="1"/>
    <col min="12294" max="12294" width="13.7109375" style="1" bestFit="1" customWidth="1"/>
    <col min="12295" max="12295" width="17.28515625" style="1" customWidth="1"/>
    <col min="12296" max="12296" width="15.85546875" style="1" bestFit="1" customWidth="1"/>
    <col min="12297" max="12305" width="17.7109375" style="1" customWidth="1"/>
    <col min="12306" max="12312" width="18.7109375" style="1" customWidth="1"/>
    <col min="12313" max="12321" width="17.7109375" style="1" customWidth="1"/>
    <col min="12322" max="12328" width="18.7109375" style="1" customWidth="1"/>
    <col min="12329" max="12337" width="17.7109375" style="1" customWidth="1"/>
    <col min="12338" max="12344" width="18.7109375" style="1" customWidth="1"/>
    <col min="12345" max="12353" width="17.7109375" style="1" customWidth="1"/>
    <col min="12354" max="12360" width="18.7109375" style="1" customWidth="1"/>
    <col min="12361" max="12369" width="17.5703125" style="1" customWidth="1"/>
    <col min="12370" max="12376" width="18.5703125" style="1" customWidth="1"/>
    <col min="12377" max="12385" width="17.5703125" style="1" bestFit="1" customWidth="1"/>
    <col min="12386" max="12392" width="18.5703125" style="1" bestFit="1" customWidth="1"/>
    <col min="12393" max="12544" width="11.5703125" style="1"/>
    <col min="12545" max="12545" width="45.5703125" style="1" customWidth="1"/>
    <col min="12546" max="12546" width="8.85546875" style="1" bestFit="1" customWidth="1"/>
    <col min="12547" max="12547" width="13.7109375" style="1" bestFit="1" customWidth="1"/>
    <col min="12548" max="12548" width="16.85546875" style="1" customWidth="1"/>
    <col min="12549" max="12549" width="8.85546875" style="1" bestFit="1" customWidth="1"/>
    <col min="12550" max="12550" width="13.7109375" style="1" bestFit="1" customWidth="1"/>
    <col min="12551" max="12551" width="17.28515625" style="1" customWidth="1"/>
    <col min="12552" max="12552" width="15.85546875" style="1" bestFit="1" customWidth="1"/>
    <col min="12553" max="12561" width="17.7109375" style="1" customWidth="1"/>
    <col min="12562" max="12568" width="18.7109375" style="1" customWidth="1"/>
    <col min="12569" max="12577" width="17.7109375" style="1" customWidth="1"/>
    <col min="12578" max="12584" width="18.7109375" style="1" customWidth="1"/>
    <col min="12585" max="12593" width="17.7109375" style="1" customWidth="1"/>
    <col min="12594" max="12600" width="18.7109375" style="1" customWidth="1"/>
    <col min="12601" max="12609" width="17.7109375" style="1" customWidth="1"/>
    <col min="12610" max="12616" width="18.7109375" style="1" customWidth="1"/>
    <col min="12617" max="12625" width="17.5703125" style="1" customWidth="1"/>
    <col min="12626" max="12632" width="18.5703125" style="1" customWidth="1"/>
    <col min="12633" max="12641" width="17.5703125" style="1" bestFit="1" customWidth="1"/>
    <col min="12642" max="12648" width="18.5703125" style="1" bestFit="1" customWidth="1"/>
    <col min="12649" max="12800" width="11.5703125" style="1"/>
    <col min="12801" max="12801" width="45.5703125" style="1" customWidth="1"/>
    <col min="12802" max="12802" width="8.85546875" style="1" bestFit="1" customWidth="1"/>
    <col min="12803" max="12803" width="13.7109375" style="1" bestFit="1" customWidth="1"/>
    <col min="12804" max="12804" width="16.85546875" style="1" customWidth="1"/>
    <col min="12805" max="12805" width="8.85546875" style="1" bestFit="1" customWidth="1"/>
    <col min="12806" max="12806" width="13.7109375" style="1" bestFit="1" customWidth="1"/>
    <col min="12807" max="12807" width="17.28515625" style="1" customWidth="1"/>
    <col min="12808" max="12808" width="15.85546875" style="1" bestFit="1" customWidth="1"/>
    <col min="12809" max="12817" width="17.7109375" style="1" customWidth="1"/>
    <col min="12818" max="12824" width="18.7109375" style="1" customWidth="1"/>
    <col min="12825" max="12833" width="17.7109375" style="1" customWidth="1"/>
    <col min="12834" max="12840" width="18.7109375" style="1" customWidth="1"/>
    <col min="12841" max="12849" width="17.7109375" style="1" customWidth="1"/>
    <col min="12850" max="12856" width="18.7109375" style="1" customWidth="1"/>
    <col min="12857" max="12865" width="17.7109375" style="1" customWidth="1"/>
    <col min="12866" max="12872" width="18.7109375" style="1" customWidth="1"/>
    <col min="12873" max="12881" width="17.5703125" style="1" customWidth="1"/>
    <col min="12882" max="12888" width="18.5703125" style="1" customWidth="1"/>
    <col min="12889" max="12897" width="17.5703125" style="1" bestFit="1" customWidth="1"/>
    <col min="12898" max="12904" width="18.5703125" style="1" bestFit="1" customWidth="1"/>
    <col min="12905" max="13056" width="11.5703125" style="1"/>
    <col min="13057" max="13057" width="45.5703125" style="1" customWidth="1"/>
    <col min="13058" max="13058" width="8.85546875" style="1" bestFit="1" customWidth="1"/>
    <col min="13059" max="13059" width="13.7109375" style="1" bestFit="1" customWidth="1"/>
    <col min="13060" max="13060" width="16.85546875" style="1" customWidth="1"/>
    <col min="13061" max="13061" width="8.85546875" style="1" bestFit="1" customWidth="1"/>
    <col min="13062" max="13062" width="13.7109375" style="1" bestFit="1" customWidth="1"/>
    <col min="13063" max="13063" width="17.28515625" style="1" customWidth="1"/>
    <col min="13064" max="13064" width="15.85546875" style="1" bestFit="1" customWidth="1"/>
    <col min="13065" max="13073" width="17.7109375" style="1" customWidth="1"/>
    <col min="13074" max="13080" width="18.7109375" style="1" customWidth="1"/>
    <col min="13081" max="13089" width="17.7109375" style="1" customWidth="1"/>
    <col min="13090" max="13096" width="18.7109375" style="1" customWidth="1"/>
    <col min="13097" max="13105" width="17.7109375" style="1" customWidth="1"/>
    <col min="13106" max="13112" width="18.7109375" style="1" customWidth="1"/>
    <col min="13113" max="13121" width="17.7109375" style="1" customWidth="1"/>
    <col min="13122" max="13128" width="18.7109375" style="1" customWidth="1"/>
    <col min="13129" max="13137" width="17.5703125" style="1" customWidth="1"/>
    <col min="13138" max="13144" width="18.5703125" style="1" customWidth="1"/>
    <col min="13145" max="13153" width="17.5703125" style="1" bestFit="1" customWidth="1"/>
    <col min="13154" max="13160" width="18.5703125" style="1" bestFit="1" customWidth="1"/>
    <col min="13161" max="13312" width="11.5703125" style="1"/>
    <col min="13313" max="13313" width="45.5703125" style="1" customWidth="1"/>
    <col min="13314" max="13314" width="8.85546875" style="1" bestFit="1" customWidth="1"/>
    <col min="13315" max="13315" width="13.7109375" style="1" bestFit="1" customWidth="1"/>
    <col min="13316" max="13316" width="16.85546875" style="1" customWidth="1"/>
    <col min="13317" max="13317" width="8.85546875" style="1" bestFit="1" customWidth="1"/>
    <col min="13318" max="13318" width="13.7109375" style="1" bestFit="1" customWidth="1"/>
    <col min="13319" max="13319" width="17.28515625" style="1" customWidth="1"/>
    <col min="13320" max="13320" width="15.85546875" style="1" bestFit="1" customWidth="1"/>
    <col min="13321" max="13329" width="17.7109375" style="1" customWidth="1"/>
    <col min="13330" max="13336" width="18.7109375" style="1" customWidth="1"/>
    <col min="13337" max="13345" width="17.7109375" style="1" customWidth="1"/>
    <col min="13346" max="13352" width="18.7109375" style="1" customWidth="1"/>
    <col min="13353" max="13361" width="17.7109375" style="1" customWidth="1"/>
    <col min="13362" max="13368" width="18.7109375" style="1" customWidth="1"/>
    <col min="13369" max="13377" width="17.7109375" style="1" customWidth="1"/>
    <col min="13378" max="13384" width="18.7109375" style="1" customWidth="1"/>
    <col min="13385" max="13393" width="17.5703125" style="1" customWidth="1"/>
    <col min="13394" max="13400" width="18.5703125" style="1" customWidth="1"/>
    <col min="13401" max="13409" width="17.5703125" style="1" bestFit="1" customWidth="1"/>
    <col min="13410" max="13416" width="18.5703125" style="1" bestFit="1" customWidth="1"/>
    <col min="13417" max="13568" width="11.5703125" style="1"/>
    <col min="13569" max="13569" width="45.5703125" style="1" customWidth="1"/>
    <col min="13570" max="13570" width="8.85546875" style="1" bestFit="1" customWidth="1"/>
    <col min="13571" max="13571" width="13.7109375" style="1" bestFit="1" customWidth="1"/>
    <col min="13572" max="13572" width="16.85546875" style="1" customWidth="1"/>
    <col min="13573" max="13573" width="8.85546875" style="1" bestFit="1" customWidth="1"/>
    <col min="13574" max="13574" width="13.7109375" style="1" bestFit="1" customWidth="1"/>
    <col min="13575" max="13575" width="17.28515625" style="1" customWidth="1"/>
    <col min="13576" max="13576" width="15.85546875" style="1" bestFit="1" customWidth="1"/>
    <col min="13577" max="13585" width="17.7109375" style="1" customWidth="1"/>
    <col min="13586" max="13592" width="18.7109375" style="1" customWidth="1"/>
    <col min="13593" max="13601" width="17.7109375" style="1" customWidth="1"/>
    <col min="13602" max="13608" width="18.7109375" style="1" customWidth="1"/>
    <col min="13609" max="13617" width="17.7109375" style="1" customWidth="1"/>
    <col min="13618" max="13624" width="18.7109375" style="1" customWidth="1"/>
    <col min="13625" max="13633" width="17.7109375" style="1" customWidth="1"/>
    <col min="13634" max="13640" width="18.7109375" style="1" customWidth="1"/>
    <col min="13641" max="13649" width="17.5703125" style="1" customWidth="1"/>
    <col min="13650" max="13656" width="18.5703125" style="1" customWidth="1"/>
    <col min="13657" max="13665" width="17.5703125" style="1" bestFit="1" customWidth="1"/>
    <col min="13666" max="13672" width="18.5703125" style="1" bestFit="1" customWidth="1"/>
    <col min="13673" max="13824" width="11.5703125" style="1"/>
    <col min="13825" max="13825" width="45.5703125" style="1" customWidth="1"/>
    <col min="13826" max="13826" width="8.85546875" style="1" bestFit="1" customWidth="1"/>
    <col min="13827" max="13827" width="13.7109375" style="1" bestFit="1" customWidth="1"/>
    <col min="13828" max="13828" width="16.85546875" style="1" customWidth="1"/>
    <col min="13829" max="13829" width="8.85546875" style="1" bestFit="1" customWidth="1"/>
    <col min="13830" max="13830" width="13.7109375" style="1" bestFit="1" customWidth="1"/>
    <col min="13831" max="13831" width="17.28515625" style="1" customWidth="1"/>
    <col min="13832" max="13832" width="15.85546875" style="1" bestFit="1" customWidth="1"/>
    <col min="13833" max="13841" width="17.7109375" style="1" customWidth="1"/>
    <col min="13842" max="13848" width="18.7109375" style="1" customWidth="1"/>
    <col min="13849" max="13857" width="17.7109375" style="1" customWidth="1"/>
    <col min="13858" max="13864" width="18.7109375" style="1" customWidth="1"/>
    <col min="13865" max="13873" width="17.7109375" style="1" customWidth="1"/>
    <col min="13874" max="13880" width="18.7109375" style="1" customWidth="1"/>
    <col min="13881" max="13889" width="17.7109375" style="1" customWidth="1"/>
    <col min="13890" max="13896" width="18.7109375" style="1" customWidth="1"/>
    <col min="13897" max="13905" width="17.5703125" style="1" customWidth="1"/>
    <col min="13906" max="13912" width="18.5703125" style="1" customWidth="1"/>
    <col min="13913" max="13921" width="17.5703125" style="1" bestFit="1" customWidth="1"/>
    <col min="13922" max="13928" width="18.5703125" style="1" bestFit="1" customWidth="1"/>
    <col min="13929" max="14080" width="11.5703125" style="1"/>
    <col min="14081" max="14081" width="45.5703125" style="1" customWidth="1"/>
    <col min="14082" max="14082" width="8.85546875" style="1" bestFit="1" customWidth="1"/>
    <col min="14083" max="14083" width="13.7109375" style="1" bestFit="1" customWidth="1"/>
    <col min="14084" max="14084" width="16.85546875" style="1" customWidth="1"/>
    <col min="14085" max="14085" width="8.85546875" style="1" bestFit="1" customWidth="1"/>
    <col min="14086" max="14086" width="13.7109375" style="1" bestFit="1" customWidth="1"/>
    <col min="14087" max="14087" width="17.28515625" style="1" customWidth="1"/>
    <col min="14088" max="14088" width="15.85546875" style="1" bestFit="1" customWidth="1"/>
    <col min="14089" max="14097" width="17.7109375" style="1" customWidth="1"/>
    <col min="14098" max="14104" width="18.7109375" style="1" customWidth="1"/>
    <col min="14105" max="14113" width="17.7109375" style="1" customWidth="1"/>
    <col min="14114" max="14120" width="18.7109375" style="1" customWidth="1"/>
    <col min="14121" max="14129" width="17.7109375" style="1" customWidth="1"/>
    <col min="14130" max="14136" width="18.7109375" style="1" customWidth="1"/>
    <col min="14137" max="14145" width="17.7109375" style="1" customWidth="1"/>
    <col min="14146" max="14152" width="18.7109375" style="1" customWidth="1"/>
    <col min="14153" max="14161" width="17.5703125" style="1" customWidth="1"/>
    <col min="14162" max="14168" width="18.5703125" style="1" customWidth="1"/>
    <col min="14169" max="14177" width="17.5703125" style="1" bestFit="1" customWidth="1"/>
    <col min="14178" max="14184" width="18.5703125" style="1" bestFit="1" customWidth="1"/>
    <col min="14185" max="14336" width="11.5703125" style="1"/>
    <col min="14337" max="14337" width="45.5703125" style="1" customWidth="1"/>
    <col min="14338" max="14338" width="8.85546875" style="1" bestFit="1" customWidth="1"/>
    <col min="14339" max="14339" width="13.7109375" style="1" bestFit="1" customWidth="1"/>
    <col min="14340" max="14340" width="16.85546875" style="1" customWidth="1"/>
    <col min="14341" max="14341" width="8.85546875" style="1" bestFit="1" customWidth="1"/>
    <col min="14342" max="14342" width="13.7109375" style="1" bestFit="1" customWidth="1"/>
    <col min="14343" max="14343" width="17.28515625" style="1" customWidth="1"/>
    <col min="14344" max="14344" width="15.85546875" style="1" bestFit="1" customWidth="1"/>
    <col min="14345" max="14353" width="17.7109375" style="1" customWidth="1"/>
    <col min="14354" max="14360" width="18.7109375" style="1" customWidth="1"/>
    <col min="14361" max="14369" width="17.7109375" style="1" customWidth="1"/>
    <col min="14370" max="14376" width="18.7109375" style="1" customWidth="1"/>
    <col min="14377" max="14385" width="17.7109375" style="1" customWidth="1"/>
    <col min="14386" max="14392" width="18.7109375" style="1" customWidth="1"/>
    <col min="14393" max="14401" width="17.7109375" style="1" customWidth="1"/>
    <col min="14402" max="14408" width="18.7109375" style="1" customWidth="1"/>
    <col min="14409" max="14417" width="17.5703125" style="1" customWidth="1"/>
    <col min="14418" max="14424" width="18.5703125" style="1" customWidth="1"/>
    <col min="14425" max="14433" width="17.5703125" style="1" bestFit="1" customWidth="1"/>
    <col min="14434" max="14440" width="18.5703125" style="1" bestFit="1" customWidth="1"/>
    <col min="14441" max="14592" width="11.5703125" style="1"/>
    <col min="14593" max="14593" width="45.5703125" style="1" customWidth="1"/>
    <col min="14594" max="14594" width="8.85546875" style="1" bestFit="1" customWidth="1"/>
    <col min="14595" max="14595" width="13.7109375" style="1" bestFit="1" customWidth="1"/>
    <col min="14596" max="14596" width="16.85546875" style="1" customWidth="1"/>
    <col min="14597" max="14597" width="8.85546875" style="1" bestFit="1" customWidth="1"/>
    <col min="14598" max="14598" width="13.7109375" style="1" bestFit="1" customWidth="1"/>
    <col min="14599" max="14599" width="17.28515625" style="1" customWidth="1"/>
    <col min="14600" max="14600" width="15.85546875" style="1" bestFit="1" customWidth="1"/>
    <col min="14601" max="14609" width="17.7109375" style="1" customWidth="1"/>
    <col min="14610" max="14616" width="18.7109375" style="1" customWidth="1"/>
    <col min="14617" max="14625" width="17.7109375" style="1" customWidth="1"/>
    <col min="14626" max="14632" width="18.7109375" style="1" customWidth="1"/>
    <col min="14633" max="14641" width="17.7109375" style="1" customWidth="1"/>
    <col min="14642" max="14648" width="18.7109375" style="1" customWidth="1"/>
    <col min="14649" max="14657" width="17.7109375" style="1" customWidth="1"/>
    <col min="14658" max="14664" width="18.7109375" style="1" customWidth="1"/>
    <col min="14665" max="14673" width="17.5703125" style="1" customWidth="1"/>
    <col min="14674" max="14680" width="18.5703125" style="1" customWidth="1"/>
    <col min="14681" max="14689" width="17.5703125" style="1" bestFit="1" customWidth="1"/>
    <col min="14690" max="14696" width="18.5703125" style="1" bestFit="1" customWidth="1"/>
    <col min="14697" max="14848" width="11.5703125" style="1"/>
    <col min="14849" max="14849" width="45.5703125" style="1" customWidth="1"/>
    <col min="14850" max="14850" width="8.85546875" style="1" bestFit="1" customWidth="1"/>
    <col min="14851" max="14851" width="13.7109375" style="1" bestFit="1" customWidth="1"/>
    <col min="14852" max="14852" width="16.85546875" style="1" customWidth="1"/>
    <col min="14853" max="14853" width="8.85546875" style="1" bestFit="1" customWidth="1"/>
    <col min="14854" max="14854" width="13.7109375" style="1" bestFit="1" customWidth="1"/>
    <col min="14855" max="14855" width="17.28515625" style="1" customWidth="1"/>
    <col min="14856" max="14856" width="15.85546875" style="1" bestFit="1" customWidth="1"/>
    <col min="14857" max="14865" width="17.7109375" style="1" customWidth="1"/>
    <col min="14866" max="14872" width="18.7109375" style="1" customWidth="1"/>
    <col min="14873" max="14881" width="17.7109375" style="1" customWidth="1"/>
    <col min="14882" max="14888" width="18.7109375" style="1" customWidth="1"/>
    <col min="14889" max="14897" width="17.7109375" style="1" customWidth="1"/>
    <col min="14898" max="14904" width="18.7109375" style="1" customWidth="1"/>
    <col min="14905" max="14913" width="17.7109375" style="1" customWidth="1"/>
    <col min="14914" max="14920" width="18.7109375" style="1" customWidth="1"/>
    <col min="14921" max="14929" width="17.5703125" style="1" customWidth="1"/>
    <col min="14930" max="14936" width="18.5703125" style="1" customWidth="1"/>
    <col min="14937" max="14945" width="17.5703125" style="1" bestFit="1" customWidth="1"/>
    <col min="14946" max="14952" width="18.5703125" style="1" bestFit="1" customWidth="1"/>
    <col min="14953" max="15104" width="11.5703125" style="1"/>
    <col min="15105" max="15105" width="45.5703125" style="1" customWidth="1"/>
    <col min="15106" max="15106" width="8.85546875" style="1" bestFit="1" customWidth="1"/>
    <col min="15107" max="15107" width="13.7109375" style="1" bestFit="1" customWidth="1"/>
    <col min="15108" max="15108" width="16.85546875" style="1" customWidth="1"/>
    <col min="15109" max="15109" width="8.85546875" style="1" bestFit="1" customWidth="1"/>
    <col min="15110" max="15110" width="13.7109375" style="1" bestFit="1" customWidth="1"/>
    <col min="15111" max="15111" width="17.28515625" style="1" customWidth="1"/>
    <col min="15112" max="15112" width="15.85546875" style="1" bestFit="1" customWidth="1"/>
    <col min="15113" max="15121" width="17.7109375" style="1" customWidth="1"/>
    <col min="15122" max="15128" width="18.7109375" style="1" customWidth="1"/>
    <col min="15129" max="15137" width="17.7109375" style="1" customWidth="1"/>
    <col min="15138" max="15144" width="18.7109375" style="1" customWidth="1"/>
    <col min="15145" max="15153" width="17.7109375" style="1" customWidth="1"/>
    <col min="15154" max="15160" width="18.7109375" style="1" customWidth="1"/>
    <col min="15161" max="15169" width="17.7109375" style="1" customWidth="1"/>
    <col min="15170" max="15176" width="18.7109375" style="1" customWidth="1"/>
    <col min="15177" max="15185" width="17.5703125" style="1" customWidth="1"/>
    <col min="15186" max="15192" width="18.5703125" style="1" customWidth="1"/>
    <col min="15193" max="15201" width="17.5703125" style="1" bestFit="1" customWidth="1"/>
    <col min="15202" max="15208" width="18.5703125" style="1" bestFit="1" customWidth="1"/>
    <col min="15209" max="15360" width="11.5703125" style="1"/>
    <col min="15361" max="15361" width="45.5703125" style="1" customWidth="1"/>
    <col min="15362" max="15362" width="8.85546875" style="1" bestFit="1" customWidth="1"/>
    <col min="15363" max="15363" width="13.7109375" style="1" bestFit="1" customWidth="1"/>
    <col min="15364" max="15364" width="16.85546875" style="1" customWidth="1"/>
    <col min="15365" max="15365" width="8.85546875" style="1" bestFit="1" customWidth="1"/>
    <col min="15366" max="15366" width="13.7109375" style="1" bestFit="1" customWidth="1"/>
    <col min="15367" max="15367" width="17.28515625" style="1" customWidth="1"/>
    <col min="15368" max="15368" width="15.85546875" style="1" bestFit="1" customWidth="1"/>
    <col min="15369" max="15377" width="17.7109375" style="1" customWidth="1"/>
    <col min="15378" max="15384" width="18.7109375" style="1" customWidth="1"/>
    <col min="15385" max="15393" width="17.7109375" style="1" customWidth="1"/>
    <col min="15394" max="15400" width="18.7109375" style="1" customWidth="1"/>
    <col min="15401" max="15409" width="17.7109375" style="1" customWidth="1"/>
    <col min="15410" max="15416" width="18.7109375" style="1" customWidth="1"/>
    <col min="15417" max="15425" width="17.7109375" style="1" customWidth="1"/>
    <col min="15426" max="15432" width="18.7109375" style="1" customWidth="1"/>
    <col min="15433" max="15441" width="17.5703125" style="1" customWidth="1"/>
    <col min="15442" max="15448" width="18.5703125" style="1" customWidth="1"/>
    <col min="15449" max="15457" width="17.5703125" style="1" bestFit="1" customWidth="1"/>
    <col min="15458" max="15464" width="18.5703125" style="1" bestFit="1" customWidth="1"/>
    <col min="15465" max="15616" width="11.5703125" style="1"/>
    <col min="15617" max="15617" width="45.5703125" style="1" customWidth="1"/>
    <col min="15618" max="15618" width="8.85546875" style="1" bestFit="1" customWidth="1"/>
    <col min="15619" max="15619" width="13.7109375" style="1" bestFit="1" customWidth="1"/>
    <col min="15620" max="15620" width="16.85546875" style="1" customWidth="1"/>
    <col min="15621" max="15621" width="8.85546875" style="1" bestFit="1" customWidth="1"/>
    <col min="15622" max="15622" width="13.7109375" style="1" bestFit="1" customWidth="1"/>
    <col min="15623" max="15623" width="17.28515625" style="1" customWidth="1"/>
    <col min="15624" max="15624" width="15.85546875" style="1" bestFit="1" customWidth="1"/>
    <col min="15625" max="15633" width="17.7109375" style="1" customWidth="1"/>
    <col min="15634" max="15640" width="18.7109375" style="1" customWidth="1"/>
    <col min="15641" max="15649" width="17.7109375" style="1" customWidth="1"/>
    <col min="15650" max="15656" width="18.7109375" style="1" customWidth="1"/>
    <col min="15657" max="15665" width="17.7109375" style="1" customWidth="1"/>
    <col min="15666" max="15672" width="18.7109375" style="1" customWidth="1"/>
    <col min="15673" max="15681" width="17.7109375" style="1" customWidth="1"/>
    <col min="15682" max="15688" width="18.7109375" style="1" customWidth="1"/>
    <col min="15689" max="15697" width="17.5703125" style="1" customWidth="1"/>
    <col min="15698" max="15704" width="18.5703125" style="1" customWidth="1"/>
    <col min="15705" max="15713" width="17.5703125" style="1" bestFit="1" customWidth="1"/>
    <col min="15714" max="15720" width="18.5703125" style="1" bestFit="1" customWidth="1"/>
    <col min="15721" max="15872" width="11.5703125" style="1"/>
    <col min="15873" max="15873" width="45.5703125" style="1" customWidth="1"/>
    <col min="15874" max="15874" width="8.85546875" style="1" bestFit="1" customWidth="1"/>
    <col min="15875" max="15875" width="13.7109375" style="1" bestFit="1" customWidth="1"/>
    <col min="15876" max="15876" width="16.85546875" style="1" customWidth="1"/>
    <col min="15877" max="15877" width="8.85546875" style="1" bestFit="1" customWidth="1"/>
    <col min="15878" max="15878" width="13.7109375" style="1" bestFit="1" customWidth="1"/>
    <col min="15879" max="15879" width="17.28515625" style="1" customWidth="1"/>
    <col min="15880" max="15880" width="15.85546875" style="1" bestFit="1" customWidth="1"/>
    <col min="15881" max="15889" width="17.7109375" style="1" customWidth="1"/>
    <col min="15890" max="15896" width="18.7109375" style="1" customWidth="1"/>
    <col min="15897" max="15905" width="17.7109375" style="1" customWidth="1"/>
    <col min="15906" max="15912" width="18.7109375" style="1" customWidth="1"/>
    <col min="15913" max="15921" width="17.7109375" style="1" customWidth="1"/>
    <col min="15922" max="15928" width="18.7109375" style="1" customWidth="1"/>
    <col min="15929" max="15937" width="17.7109375" style="1" customWidth="1"/>
    <col min="15938" max="15944" width="18.7109375" style="1" customWidth="1"/>
    <col min="15945" max="15953" width="17.5703125" style="1" customWidth="1"/>
    <col min="15954" max="15960" width="18.5703125" style="1" customWidth="1"/>
    <col min="15961" max="15969" width="17.5703125" style="1" bestFit="1" customWidth="1"/>
    <col min="15970" max="15976" width="18.5703125" style="1" bestFit="1" customWidth="1"/>
    <col min="15977" max="16128" width="11.5703125" style="1"/>
    <col min="16129" max="16129" width="45.5703125" style="1" customWidth="1"/>
    <col min="16130" max="16130" width="8.85546875" style="1" bestFit="1" customWidth="1"/>
    <col min="16131" max="16131" width="13.7109375" style="1" bestFit="1" customWidth="1"/>
    <col min="16132" max="16132" width="16.85546875" style="1" customWidth="1"/>
    <col min="16133" max="16133" width="8.85546875" style="1" bestFit="1" customWidth="1"/>
    <col min="16134" max="16134" width="13.7109375" style="1" bestFit="1" customWidth="1"/>
    <col min="16135" max="16135" width="17.28515625" style="1" customWidth="1"/>
    <col min="16136" max="16136" width="15.85546875" style="1" bestFit="1" customWidth="1"/>
    <col min="16137" max="16145" width="17.7109375" style="1" customWidth="1"/>
    <col min="16146" max="16152" width="18.7109375" style="1" customWidth="1"/>
    <col min="16153" max="16161" width="17.7109375" style="1" customWidth="1"/>
    <col min="16162" max="16168" width="18.7109375" style="1" customWidth="1"/>
    <col min="16169" max="16177" width="17.7109375" style="1" customWidth="1"/>
    <col min="16178" max="16184" width="18.7109375" style="1" customWidth="1"/>
    <col min="16185" max="16193" width="17.7109375" style="1" customWidth="1"/>
    <col min="16194" max="16200" width="18.7109375" style="1" customWidth="1"/>
    <col min="16201" max="16209" width="17.5703125" style="1" customWidth="1"/>
    <col min="16210" max="16216" width="18.5703125" style="1" customWidth="1"/>
    <col min="16217" max="16225" width="17.5703125" style="1" bestFit="1" customWidth="1"/>
    <col min="16226" max="16232" width="18.5703125" style="1" bestFit="1" customWidth="1"/>
    <col min="16233" max="16384" width="11.5703125" style="1"/>
  </cols>
  <sheetData>
    <row r="1" spans="1:104" ht="13.5" thickBot="1" x14ac:dyDescent="0.25">
      <c r="G1" s="105" t="s">
        <v>150</v>
      </c>
    </row>
    <row r="3" spans="1:104" ht="23.25" x14ac:dyDescent="0.35">
      <c r="A3" s="300" t="s">
        <v>8</v>
      </c>
      <c r="B3" s="300"/>
      <c r="C3" s="300"/>
      <c r="D3" s="300"/>
      <c r="E3" s="300"/>
      <c r="F3" s="300"/>
      <c r="G3" s="300"/>
    </row>
    <row r="4" spans="1:104" ht="23.25" x14ac:dyDescent="0.35">
      <c r="A4" s="300" t="s">
        <v>35</v>
      </c>
      <c r="B4" s="300"/>
      <c r="C4" s="300"/>
      <c r="D4" s="300"/>
      <c r="E4" s="300"/>
      <c r="F4" s="300"/>
      <c r="G4" s="300"/>
    </row>
    <row r="5" spans="1:104" ht="23.25" x14ac:dyDescent="0.35">
      <c r="A5" s="300" t="s">
        <v>14</v>
      </c>
      <c r="B5" s="300"/>
      <c r="C5" s="300"/>
      <c r="D5" s="300"/>
      <c r="E5" s="300"/>
      <c r="F5" s="300"/>
      <c r="G5" s="300"/>
    </row>
    <row r="6" spans="1:104" ht="18.75" x14ac:dyDescent="0.3">
      <c r="A6" s="301" t="s">
        <v>83</v>
      </c>
      <c r="B6" s="301"/>
      <c r="C6" s="301"/>
      <c r="D6" s="301"/>
      <c r="E6" s="301"/>
      <c r="F6" s="301"/>
      <c r="G6" s="301"/>
      <c r="H6"/>
    </row>
    <row r="7" spans="1:104" ht="18.75" x14ac:dyDescent="0.3">
      <c r="A7" s="301" t="s">
        <v>37</v>
      </c>
      <c r="B7" s="301"/>
      <c r="C7" s="301"/>
      <c r="D7" s="301"/>
      <c r="E7" s="301"/>
      <c r="F7" s="301"/>
      <c r="G7" s="301"/>
    </row>
    <row r="9" spans="1:104" ht="13.5" thickBot="1" x14ac:dyDescent="0.25"/>
    <row r="10" spans="1:104" ht="13.5" thickBot="1" x14ac:dyDescent="0.25">
      <c r="A10" s="302" t="s">
        <v>38</v>
      </c>
      <c r="B10" s="321" t="s">
        <v>151</v>
      </c>
      <c r="C10" s="322"/>
      <c r="D10" s="323"/>
      <c r="E10" s="321" t="s">
        <v>152</v>
      </c>
      <c r="F10" s="322"/>
      <c r="G10" s="323"/>
    </row>
    <row r="11" spans="1:104" x14ac:dyDescent="0.2">
      <c r="A11" s="320"/>
      <c r="B11" s="106" t="s">
        <v>153</v>
      </c>
      <c r="C11" s="106" t="s">
        <v>153</v>
      </c>
      <c r="D11" s="107"/>
      <c r="E11" s="106" t="s">
        <v>153</v>
      </c>
      <c r="F11" s="106" t="s">
        <v>153</v>
      </c>
      <c r="G11" s="107"/>
    </row>
    <row r="12" spans="1:104" ht="13.5" thickBot="1" x14ac:dyDescent="0.25">
      <c r="A12" s="303"/>
      <c r="B12" s="24" t="s">
        <v>154</v>
      </c>
      <c r="C12" s="24" t="s">
        <v>155</v>
      </c>
      <c r="D12" s="24" t="s">
        <v>4</v>
      </c>
      <c r="E12" s="24" t="s">
        <v>154</v>
      </c>
      <c r="F12" s="24" t="s">
        <v>155</v>
      </c>
      <c r="G12" s="24" t="s">
        <v>4</v>
      </c>
    </row>
    <row r="13" spans="1:104" x14ac:dyDescent="0.2">
      <c r="A13" s="6"/>
      <c r="B13" s="6"/>
      <c r="C13" s="6"/>
      <c r="D13" s="6"/>
      <c r="E13" s="6"/>
      <c r="F13" s="6"/>
      <c r="G13" s="6"/>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8"/>
      <c r="BP13" s="108"/>
      <c r="BQ13" s="108"/>
      <c r="BR13" s="108"/>
      <c r="BS13" s="108"/>
      <c r="BT13" s="108"/>
      <c r="BU13" s="108"/>
      <c r="BV13" s="108"/>
      <c r="BW13" s="108"/>
      <c r="BX13" s="108"/>
      <c r="BY13" s="108"/>
      <c r="BZ13" s="108"/>
      <c r="CA13" s="108"/>
      <c r="CB13" s="108"/>
      <c r="CC13" s="108"/>
      <c r="CD13" s="108"/>
      <c r="CE13" s="108"/>
      <c r="CF13" s="108"/>
      <c r="CG13" s="108"/>
      <c r="CH13" s="108"/>
      <c r="CI13" s="108"/>
      <c r="CJ13" s="108"/>
      <c r="CK13" s="108"/>
      <c r="CL13" s="108"/>
      <c r="CM13" s="108"/>
      <c r="CN13" s="108"/>
      <c r="CO13" s="108"/>
      <c r="CP13" s="108"/>
      <c r="CQ13" s="108"/>
      <c r="CR13" s="108"/>
      <c r="CS13" s="108"/>
      <c r="CT13" s="108"/>
      <c r="CU13" s="108"/>
      <c r="CV13" s="108"/>
      <c r="CW13" s="108"/>
      <c r="CX13" s="108"/>
      <c r="CY13" s="108"/>
      <c r="CZ13" s="108"/>
    </row>
    <row r="14" spans="1:104" x14ac:dyDescent="0.2">
      <c r="A14" s="109" t="s">
        <v>156</v>
      </c>
      <c r="B14" s="110">
        <v>7035</v>
      </c>
      <c r="C14" s="110">
        <v>332958</v>
      </c>
      <c r="D14" s="110">
        <v>10811472537.27</v>
      </c>
      <c r="E14" s="110">
        <v>23562</v>
      </c>
      <c r="F14" s="110">
        <v>160723</v>
      </c>
      <c r="G14" s="110">
        <v>24559566678.75</v>
      </c>
      <c r="I14" s="111"/>
    </row>
    <row r="15" spans="1:104" x14ac:dyDescent="0.2">
      <c r="A15" s="6"/>
      <c r="B15" s="112"/>
      <c r="C15" s="112"/>
      <c r="D15" s="112"/>
      <c r="E15" s="112"/>
      <c r="F15" s="112"/>
      <c r="G15" s="112"/>
    </row>
    <row r="16" spans="1:104" x14ac:dyDescent="0.2">
      <c r="A16" s="10" t="s">
        <v>157</v>
      </c>
      <c r="B16" s="110">
        <v>1685</v>
      </c>
      <c r="C16" s="110">
        <v>235753</v>
      </c>
      <c r="D16" s="110">
        <v>2654488963.3499999</v>
      </c>
      <c r="E16" s="110">
        <v>4976</v>
      </c>
      <c r="F16" s="110">
        <v>56343</v>
      </c>
      <c r="G16" s="110">
        <v>8915617585.5599995</v>
      </c>
    </row>
    <row r="17" spans="1:9" x14ac:dyDescent="0.2">
      <c r="A17" s="6"/>
      <c r="B17" s="112"/>
      <c r="C17" s="112"/>
      <c r="D17" s="112"/>
      <c r="E17" s="112"/>
      <c r="F17" s="112"/>
      <c r="G17" s="112"/>
    </row>
    <row r="18" spans="1:9" x14ac:dyDescent="0.2">
      <c r="A18" s="6" t="s">
        <v>158</v>
      </c>
      <c r="B18" s="112">
        <v>1170</v>
      </c>
      <c r="C18" s="112">
        <v>39548</v>
      </c>
      <c r="D18" s="112">
        <v>1523827533.4000001</v>
      </c>
      <c r="E18" s="112">
        <v>4339</v>
      </c>
      <c r="F18" s="112">
        <v>33522</v>
      </c>
      <c r="G18" s="112">
        <v>5559301180.4899998</v>
      </c>
      <c r="H18"/>
      <c r="I18" s="113"/>
    </row>
    <row r="19" spans="1:9" x14ac:dyDescent="0.2">
      <c r="A19" s="114" t="s">
        <v>159</v>
      </c>
      <c r="B19" s="112">
        <v>0</v>
      </c>
      <c r="C19" s="112">
        <v>172422</v>
      </c>
      <c r="D19" s="112">
        <v>153062627.49000001</v>
      </c>
      <c r="E19" s="112">
        <v>0</v>
      </c>
      <c r="F19" s="112">
        <v>15301</v>
      </c>
      <c r="G19" s="112">
        <v>2931533230.2399998</v>
      </c>
      <c r="H19"/>
      <c r="I19" s="113"/>
    </row>
    <row r="20" spans="1:9" x14ac:dyDescent="0.2">
      <c r="A20" s="6" t="s">
        <v>160</v>
      </c>
      <c r="B20" s="112">
        <v>0</v>
      </c>
      <c r="C20" s="112">
        <v>0</v>
      </c>
      <c r="D20" s="112">
        <v>8000</v>
      </c>
      <c r="E20" s="112">
        <v>0</v>
      </c>
      <c r="F20" s="112">
        <v>0</v>
      </c>
      <c r="G20" s="112">
        <v>290969502.36000001</v>
      </c>
      <c r="H20"/>
      <c r="I20" s="113"/>
    </row>
    <row r="21" spans="1:9" x14ac:dyDescent="0.2">
      <c r="A21" s="6" t="s">
        <v>161</v>
      </c>
      <c r="B21" s="112">
        <v>515</v>
      </c>
      <c r="C21" s="112">
        <v>23783</v>
      </c>
      <c r="D21" s="112">
        <v>977590802.45999992</v>
      </c>
      <c r="E21" s="112">
        <v>637</v>
      </c>
      <c r="F21" s="112">
        <v>7520</v>
      </c>
      <c r="G21" s="112">
        <v>133813672.47</v>
      </c>
      <c r="H21"/>
      <c r="I21" s="113"/>
    </row>
    <row r="22" spans="1:9" x14ac:dyDescent="0.2">
      <c r="A22" s="6"/>
      <c r="B22" s="112"/>
      <c r="C22" s="112"/>
      <c r="D22" s="112"/>
      <c r="E22" s="112"/>
      <c r="F22" s="112"/>
      <c r="G22" s="112"/>
      <c r="H22" s="115"/>
      <c r="I22" s="113"/>
    </row>
    <row r="23" spans="1:9" x14ac:dyDescent="0.2">
      <c r="A23" s="10" t="s">
        <v>48</v>
      </c>
      <c r="B23" s="110">
        <v>1640</v>
      </c>
      <c r="C23" s="110">
        <v>151320</v>
      </c>
      <c r="D23" s="110">
        <v>2802868565.6300001</v>
      </c>
      <c r="E23" s="110">
        <v>6152</v>
      </c>
      <c r="F23" s="110">
        <v>42199</v>
      </c>
      <c r="G23" s="110">
        <v>6701906846.9399996</v>
      </c>
    </row>
    <row r="24" spans="1:9" x14ac:dyDescent="0.2">
      <c r="A24" s="6"/>
      <c r="B24" s="112"/>
      <c r="C24" s="112"/>
      <c r="D24" s="112"/>
      <c r="E24" s="112"/>
      <c r="F24" s="112"/>
      <c r="G24" s="112"/>
    </row>
    <row r="25" spans="1:9" x14ac:dyDescent="0.2">
      <c r="A25" s="6" t="s">
        <v>162</v>
      </c>
      <c r="B25" s="112">
        <v>5</v>
      </c>
      <c r="C25" s="112">
        <v>73</v>
      </c>
      <c r="D25" s="112">
        <v>28385.78</v>
      </c>
      <c r="E25" s="112">
        <v>21</v>
      </c>
      <c r="F25" s="112">
        <v>3907</v>
      </c>
      <c r="G25" s="112">
        <v>22984523.100000001</v>
      </c>
    </row>
    <row r="26" spans="1:9" x14ac:dyDescent="0.2">
      <c r="A26" s="6" t="s">
        <v>163</v>
      </c>
      <c r="B26" s="112">
        <v>0</v>
      </c>
      <c r="C26" s="112">
        <v>0</v>
      </c>
      <c r="D26" s="112">
        <v>0</v>
      </c>
      <c r="E26" s="112">
        <v>0</v>
      </c>
      <c r="F26" s="112">
        <v>0</v>
      </c>
      <c r="G26" s="112">
        <v>37941438.5</v>
      </c>
    </row>
    <row r="27" spans="1:9" x14ac:dyDescent="0.2">
      <c r="A27" s="6" t="s">
        <v>164</v>
      </c>
      <c r="B27" s="112">
        <v>1008</v>
      </c>
      <c r="C27" s="112">
        <v>9456</v>
      </c>
      <c r="D27" s="112">
        <v>871865516.7700001</v>
      </c>
      <c r="E27" s="112">
        <v>2412</v>
      </c>
      <c r="F27" s="112">
        <v>17826</v>
      </c>
      <c r="G27" s="112">
        <v>2109006441.1700001</v>
      </c>
    </row>
    <row r="28" spans="1:9" x14ac:dyDescent="0.2">
      <c r="A28" s="6" t="s">
        <v>165</v>
      </c>
      <c r="B28" s="112">
        <v>0</v>
      </c>
      <c r="C28" s="112">
        <v>67790</v>
      </c>
      <c r="D28" s="112">
        <v>194952582.85999998</v>
      </c>
      <c r="E28" s="112">
        <v>0</v>
      </c>
      <c r="F28" s="112">
        <v>7710</v>
      </c>
      <c r="G28" s="112">
        <v>1559237687.5900002</v>
      </c>
      <c r="I28" s="116"/>
    </row>
    <row r="29" spans="1:9" x14ac:dyDescent="0.2">
      <c r="A29" s="6" t="s">
        <v>166</v>
      </c>
      <c r="B29" s="112">
        <v>331</v>
      </c>
      <c r="C29" s="112">
        <v>6233</v>
      </c>
      <c r="D29" s="112">
        <v>339666932.96000004</v>
      </c>
      <c r="E29" s="112">
        <v>837</v>
      </c>
      <c r="F29" s="112">
        <v>6456</v>
      </c>
      <c r="G29" s="112">
        <v>2131711531.26</v>
      </c>
    </row>
    <row r="30" spans="1:9" x14ac:dyDescent="0.2">
      <c r="A30" s="6" t="s">
        <v>167</v>
      </c>
      <c r="B30" s="112">
        <v>292</v>
      </c>
      <c r="C30" s="112">
        <v>16127</v>
      </c>
      <c r="D30" s="112">
        <v>586029061.13999999</v>
      </c>
      <c r="E30" s="112">
        <v>624</v>
      </c>
      <c r="F30" s="112">
        <v>4614</v>
      </c>
      <c r="G30" s="112">
        <v>303126149.41000003</v>
      </c>
    </row>
    <row r="31" spans="1:9" x14ac:dyDescent="0.2">
      <c r="A31" s="6" t="s">
        <v>168</v>
      </c>
      <c r="B31" s="112">
        <v>0</v>
      </c>
      <c r="C31" s="112">
        <v>0</v>
      </c>
      <c r="D31" s="112">
        <v>0</v>
      </c>
      <c r="E31" s="112">
        <v>0</v>
      </c>
      <c r="F31" s="112">
        <v>0</v>
      </c>
      <c r="G31" s="112">
        <v>0</v>
      </c>
    </row>
    <row r="32" spans="1:9" x14ac:dyDescent="0.2">
      <c r="A32" s="6" t="s">
        <v>161</v>
      </c>
      <c r="B32" s="112">
        <v>4</v>
      </c>
      <c r="C32" s="112">
        <v>51641</v>
      </c>
      <c r="D32" s="112">
        <v>810326086.12</v>
      </c>
      <c r="E32" s="112">
        <v>2258</v>
      </c>
      <c r="F32" s="112">
        <v>1686</v>
      </c>
      <c r="G32" s="112">
        <v>537899075.90999997</v>
      </c>
    </row>
    <row r="33" spans="1:7" x14ac:dyDescent="0.2">
      <c r="A33" s="6"/>
      <c r="B33" s="112"/>
      <c r="C33" s="112"/>
      <c r="D33" s="112"/>
      <c r="E33" s="112"/>
      <c r="F33" s="112"/>
      <c r="G33" s="112"/>
    </row>
    <row r="34" spans="1:7" x14ac:dyDescent="0.2">
      <c r="A34" s="10" t="s">
        <v>52</v>
      </c>
      <c r="B34" s="110">
        <v>7080</v>
      </c>
      <c r="C34" s="110">
        <v>417391</v>
      </c>
      <c r="D34" s="110">
        <v>10663092934.990002</v>
      </c>
      <c r="E34" s="110">
        <v>22386</v>
      </c>
      <c r="F34" s="110">
        <v>174867</v>
      </c>
      <c r="G34" s="110">
        <v>26773277417.369999</v>
      </c>
    </row>
    <row r="35" spans="1:7" ht="13.5" thickBot="1" x14ac:dyDescent="0.25">
      <c r="A35" s="5"/>
      <c r="B35" s="117"/>
      <c r="C35" s="117"/>
      <c r="D35" s="117"/>
      <c r="E35" s="117"/>
      <c r="F35" s="117"/>
      <c r="G35" s="117"/>
    </row>
    <row r="36" spans="1:7" x14ac:dyDescent="0.2">
      <c r="A36" s="111" t="s">
        <v>169</v>
      </c>
      <c r="D36" s="118"/>
    </row>
    <row r="37" spans="1:7" x14ac:dyDescent="0.2">
      <c r="A37" s="111" t="s">
        <v>170</v>
      </c>
      <c r="D37" s="119"/>
      <c r="G37" s="119"/>
    </row>
    <row r="38" spans="1:7" x14ac:dyDescent="0.2">
      <c r="A38" s="111" t="s">
        <v>171</v>
      </c>
    </row>
    <row r="39" spans="1:7" x14ac:dyDescent="0.2">
      <c r="A39" s="111" t="s">
        <v>235</v>
      </c>
    </row>
    <row r="40" spans="1:7" x14ac:dyDescent="0.2">
      <c r="A40" s="111" t="s">
        <v>22</v>
      </c>
      <c r="B40" s="120"/>
      <c r="C40" s="120"/>
      <c r="D40" s="121"/>
      <c r="E40" s="120"/>
      <c r="F40" s="120"/>
      <c r="G40" s="120"/>
    </row>
  </sheetData>
  <mergeCells count="8">
    <mergeCell ref="A10:A12"/>
    <mergeCell ref="B10:D10"/>
    <mergeCell ref="E10:G10"/>
    <mergeCell ref="A3:G3"/>
    <mergeCell ref="A4:G4"/>
    <mergeCell ref="A5:G5"/>
    <mergeCell ref="A6:G6"/>
    <mergeCell ref="A7:G7"/>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CZ40"/>
  <sheetViews>
    <sheetView topLeftCell="A10" workbookViewId="0">
      <selection activeCell="B47" sqref="B47"/>
    </sheetView>
  </sheetViews>
  <sheetFormatPr defaultColWidth="11.42578125" defaultRowHeight="12.75" x14ac:dyDescent="0.2"/>
  <cols>
    <col min="1" max="1" width="45.5703125" style="1" customWidth="1"/>
    <col min="2" max="2" width="8.85546875" style="1" bestFit="1" customWidth="1"/>
    <col min="3" max="3" width="13.7109375" style="1" bestFit="1" customWidth="1"/>
    <col min="4" max="4" width="16.85546875" style="1" customWidth="1"/>
    <col min="5" max="5" width="8.85546875" style="1" bestFit="1" customWidth="1"/>
    <col min="6" max="6" width="13.7109375" style="1" bestFit="1" customWidth="1"/>
    <col min="7" max="7" width="17.28515625" style="1" customWidth="1"/>
    <col min="8" max="8" width="15.85546875" style="1" bestFit="1" customWidth="1"/>
    <col min="9" max="17" width="17.7109375" style="1" customWidth="1"/>
    <col min="18" max="24" width="18.7109375" style="1" customWidth="1"/>
    <col min="25" max="33" width="17.7109375" style="1" customWidth="1"/>
    <col min="34" max="40" width="18.7109375" style="1" customWidth="1"/>
    <col min="41" max="49" width="17.7109375" style="1" customWidth="1"/>
    <col min="50" max="56" width="18.7109375" style="1" customWidth="1"/>
    <col min="57" max="65" width="17.7109375" style="1" customWidth="1"/>
    <col min="66" max="72" width="18.7109375" style="1" customWidth="1"/>
    <col min="73" max="81" width="17.5703125" style="1" customWidth="1"/>
    <col min="82" max="88" width="18.5703125" style="1" customWidth="1"/>
    <col min="89" max="97" width="17.5703125" style="1" bestFit="1" customWidth="1"/>
    <col min="98" max="104" width="18.5703125" style="1" bestFit="1" customWidth="1"/>
    <col min="105" max="256" width="11.5703125" style="1"/>
    <col min="257" max="257" width="45.5703125" style="1" customWidth="1"/>
    <col min="258" max="258" width="8.85546875" style="1" bestFit="1" customWidth="1"/>
    <col min="259" max="259" width="13.7109375" style="1" bestFit="1" customWidth="1"/>
    <col min="260" max="260" width="16.85546875" style="1" customWidth="1"/>
    <col min="261" max="261" width="8.85546875" style="1" bestFit="1" customWidth="1"/>
    <col min="262" max="262" width="13.7109375" style="1" bestFit="1" customWidth="1"/>
    <col min="263" max="263" width="17.28515625" style="1" customWidth="1"/>
    <col min="264" max="264" width="15.85546875" style="1" bestFit="1" customWidth="1"/>
    <col min="265" max="273" width="17.7109375" style="1" customWidth="1"/>
    <col min="274" max="280" width="18.7109375" style="1" customWidth="1"/>
    <col min="281" max="289" width="17.7109375" style="1" customWidth="1"/>
    <col min="290" max="296" width="18.7109375" style="1" customWidth="1"/>
    <col min="297" max="305" width="17.7109375" style="1" customWidth="1"/>
    <col min="306" max="312" width="18.7109375" style="1" customWidth="1"/>
    <col min="313" max="321" width="17.7109375" style="1" customWidth="1"/>
    <col min="322" max="328" width="18.7109375" style="1" customWidth="1"/>
    <col min="329" max="337" width="17.5703125" style="1" customWidth="1"/>
    <col min="338" max="344" width="18.5703125" style="1" customWidth="1"/>
    <col min="345" max="353" width="17.5703125" style="1" bestFit="1" customWidth="1"/>
    <col min="354" max="360" width="18.5703125" style="1" bestFit="1" customWidth="1"/>
    <col min="361" max="512" width="11.5703125" style="1"/>
    <col min="513" max="513" width="45.5703125" style="1" customWidth="1"/>
    <col min="514" max="514" width="8.85546875" style="1" bestFit="1" customWidth="1"/>
    <col min="515" max="515" width="13.7109375" style="1" bestFit="1" customWidth="1"/>
    <col min="516" max="516" width="16.85546875" style="1" customWidth="1"/>
    <col min="517" max="517" width="8.85546875" style="1" bestFit="1" customWidth="1"/>
    <col min="518" max="518" width="13.7109375" style="1" bestFit="1" customWidth="1"/>
    <col min="519" max="519" width="17.28515625" style="1" customWidth="1"/>
    <col min="520" max="520" width="15.85546875" style="1" bestFit="1" customWidth="1"/>
    <col min="521" max="529" width="17.7109375" style="1" customWidth="1"/>
    <col min="530" max="536" width="18.7109375" style="1" customWidth="1"/>
    <col min="537" max="545" width="17.7109375" style="1" customWidth="1"/>
    <col min="546" max="552" width="18.7109375" style="1" customWidth="1"/>
    <col min="553" max="561" width="17.7109375" style="1" customWidth="1"/>
    <col min="562" max="568" width="18.7109375" style="1" customWidth="1"/>
    <col min="569" max="577" width="17.7109375" style="1" customWidth="1"/>
    <col min="578" max="584" width="18.7109375" style="1" customWidth="1"/>
    <col min="585" max="593" width="17.5703125" style="1" customWidth="1"/>
    <col min="594" max="600" width="18.5703125" style="1" customWidth="1"/>
    <col min="601" max="609" width="17.5703125" style="1" bestFit="1" customWidth="1"/>
    <col min="610" max="616" width="18.5703125" style="1" bestFit="1" customWidth="1"/>
    <col min="617" max="768" width="11.5703125" style="1"/>
    <col min="769" max="769" width="45.5703125" style="1" customWidth="1"/>
    <col min="770" max="770" width="8.85546875" style="1" bestFit="1" customWidth="1"/>
    <col min="771" max="771" width="13.7109375" style="1" bestFit="1" customWidth="1"/>
    <col min="772" max="772" width="16.85546875" style="1" customWidth="1"/>
    <col min="773" max="773" width="8.85546875" style="1" bestFit="1" customWidth="1"/>
    <col min="774" max="774" width="13.7109375" style="1" bestFit="1" customWidth="1"/>
    <col min="775" max="775" width="17.28515625" style="1" customWidth="1"/>
    <col min="776" max="776" width="15.85546875" style="1" bestFit="1" customWidth="1"/>
    <col min="777" max="785" width="17.7109375" style="1" customWidth="1"/>
    <col min="786" max="792" width="18.7109375" style="1" customWidth="1"/>
    <col min="793" max="801" width="17.7109375" style="1" customWidth="1"/>
    <col min="802" max="808" width="18.7109375" style="1" customWidth="1"/>
    <col min="809" max="817" width="17.7109375" style="1" customWidth="1"/>
    <col min="818" max="824" width="18.7109375" style="1" customWidth="1"/>
    <col min="825" max="833" width="17.7109375" style="1" customWidth="1"/>
    <col min="834" max="840" width="18.7109375" style="1" customWidth="1"/>
    <col min="841" max="849" width="17.5703125" style="1" customWidth="1"/>
    <col min="850" max="856" width="18.5703125" style="1" customWidth="1"/>
    <col min="857" max="865" width="17.5703125" style="1" bestFit="1" customWidth="1"/>
    <col min="866" max="872" width="18.5703125" style="1" bestFit="1" customWidth="1"/>
    <col min="873" max="1024" width="11.5703125" style="1"/>
    <col min="1025" max="1025" width="45.5703125" style="1" customWidth="1"/>
    <col min="1026" max="1026" width="8.85546875" style="1" bestFit="1" customWidth="1"/>
    <col min="1027" max="1027" width="13.7109375" style="1" bestFit="1" customWidth="1"/>
    <col min="1028" max="1028" width="16.85546875" style="1" customWidth="1"/>
    <col min="1029" max="1029" width="8.85546875" style="1" bestFit="1" customWidth="1"/>
    <col min="1030" max="1030" width="13.7109375" style="1" bestFit="1" customWidth="1"/>
    <col min="1031" max="1031" width="17.28515625" style="1" customWidth="1"/>
    <col min="1032" max="1032" width="15.85546875" style="1" bestFit="1" customWidth="1"/>
    <col min="1033" max="1041" width="17.7109375" style="1" customWidth="1"/>
    <col min="1042" max="1048" width="18.7109375" style="1" customWidth="1"/>
    <col min="1049" max="1057" width="17.7109375" style="1" customWidth="1"/>
    <col min="1058" max="1064" width="18.7109375" style="1" customWidth="1"/>
    <col min="1065" max="1073" width="17.7109375" style="1" customWidth="1"/>
    <col min="1074" max="1080" width="18.7109375" style="1" customWidth="1"/>
    <col min="1081" max="1089" width="17.7109375" style="1" customWidth="1"/>
    <col min="1090" max="1096" width="18.7109375" style="1" customWidth="1"/>
    <col min="1097" max="1105" width="17.5703125" style="1" customWidth="1"/>
    <col min="1106" max="1112" width="18.5703125" style="1" customWidth="1"/>
    <col min="1113" max="1121" width="17.5703125" style="1" bestFit="1" customWidth="1"/>
    <col min="1122" max="1128" width="18.5703125" style="1" bestFit="1" customWidth="1"/>
    <col min="1129" max="1280" width="11.5703125" style="1"/>
    <col min="1281" max="1281" width="45.5703125" style="1" customWidth="1"/>
    <col min="1282" max="1282" width="8.85546875" style="1" bestFit="1" customWidth="1"/>
    <col min="1283" max="1283" width="13.7109375" style="1" bestFit="1" customWidth="1"/>
    <col min="1284" max="1284" width="16.85546875" style="1" customWidth="1"/>
    <col min="1285" max="1285" width="8.85546875" style="1" bestFit="1" customWidth="1"/>
    <col min="1286" max="1286" width="13.7109375" style="1" bestFit="1" customWidth="1"/>
    <col min="1287" max="1287" width="17.28515625" style="1" customWidth="1"/>
    <col min="1288" max="1288" width="15.85546875" style="1" bestFit="1" customWidth="1"/>
    <col min="1289" max="1297" width="17.7109375" style="1" customWidth="1"/>
    <col min="1298" max="1304" width="18.7109375" style="1" customWidth="1"/>
    <col min="1305" max="1313" width="17.7109375" style="1" customWidth="1"/>
    <col min="1314" max="1320" width="18.7109375" style="1" customWidth="1"/>
    <col min="1321" max="1329" width="17.7109375" style="1" customWidth="1"/>
    <col min="1330" max="1336" width="18.7109375" style="1" customWidth="1"/>
    <col min="1337" max="1345" width="17.7109375" style="1" customWidth="1"/>
    <col min="1346" max="1352" width="18.7109375" style="1" customWidth="1"/>
    <col min="1353" max="1361" width="17.5703125" style="1" customWidth="1"/>
    <col min="1362" max="1368" width="18.5703125" style="1" customWidth="1"/>
    <col min="1369" max="1377" width="17.5703125" style="1" bestFit="1" customWidth="1"/>
    <col min="1378" max="1384" width="18.5703125" style="1" bestFit="1" customWidth="1"/>
    <col min="1385" max="1536" width="11.5703125" style="1"/>
    <col min="1537" max="1537" width="45.5703125" style="1" customWidth="1"/>
    <col min="1538" max="1538" width="8.85546875" style="1" bestFit="1" customWidth="1"/>
    <col min="1539" max="1539" width="13.7109375" style="1" bestFit="1" customWidth="1"/>
    <col min="1540" max="1540" width="16.85546875" style="1" customWidth="1"/>
    <col min="1541" max="1541" width="8.85546875" style="1" bestFit="1" customWidth="1"/>
    <col min="1542" max="1542" width="13.7109375" style="1" bestFit="1" customWidth="1"/>
    <col min="1543" max="1543" width="17.28515625" style="1" customWidth="1"/>
    <col min="1544" max="1544" width="15.85546875" style="1" bestFit="1" customWidth="1"/>
    <col min="1545" max="1553" width="17.7109375" style="1" customWidth="1"/>
    <col min="1554" max="1560" width="18.7109375" style="1" customWidth="1"/>
    <col min="1561" max="1569" width="17.7109375" style="1" customWidth="1"/>
    <col min="1570" max="1576" width="18.7109375" style="1" customWidth="1"/>
    <col min="1577" max="1585" width="17.7109375" style="1" customWidth="1"/>
    <col min="1586" max="1592" width="18.7109375" style="1" customWidth="1"/>
    <col min="1593" max="1601" width="17.7109375" style="1" customWidth="1"/>
    <col min="1602" max="1608" width="18.7109375" style="1" customWidth="1"/>
    <col min="1609" max="1617" width="17.5703125" style="1" customWidth="1"/>
    <col min="1618" max="1624" width="18.5703125" style="1" customWidth="1"/>
    <col min="1625" max="1633" width="17.5703125" style="1" bestFit="1" customWidth="1"/>
    <col min="1634" max="1640" width="18.5703125" style="1" bestFit="1" customWidth="1"/>
    <col min="1641" max="1792" width="11.5703125" style="1"/>
    <col min="1793" max="1793" width="45.5703125" style="1" customWidth="1"/>
    <col min="1794" max="1794" width="8.85546875" style="1" bestFit="1" customWidth="1"/>
    <col min="1795" max="1795" width="13.7109375" style="1" bestFit="1" customWidth="1"/>
    <col min="1796" max="1796" width="16.85546875" style="1" customWidth="1"/>
    <col min="1797" max="1797" width="8.85546875" style="1" bestFit="1" customWidth="1"/>
    <col min="1798" max="1798" width="13.7109375" style="1" bestFit="1" customWidth="1"/>
    <col min="1799" max="1799" width="17.28515625" style="1" customWidth="1"/>
    <col min="1800" max="1800" width="15.85546875" style="1" bestFit="1" customWidth="1"/>
    <col min="1801" max="1809" width="17.7109375" style="1" customWidth="1"/>
    <col min="1810" max="1816" width="18.7109375" style="1" customWidth="1"/>
    <col min="1817" max="1825" width="17.7109375" style="1" customWidth="1"/>
    <col min="1826" max="1832" width="18.7109375" style="1" customWidth="1"/>
    <col min="1833" max="1841" width="17.7109375" style="1" customWidth="1"/>
    <col min="1842" max="1848" width="18.7109375" style="1" customWidth="1"/>
    <col min="1849" max="1857" width="17.7109375" style="1" customWidth="1"/>
    <col min="1858" max="1864" width="18.7109375" style="1" customWidth="1"/>
    <col min="1865" max="1873" width="17.5703125" style="1" customWidth="1"/>
    <col min="1874" max="1880" width="18.5703125" style="1" customWidth="1"/>
    <col min="1881" max="1889" width="17.5703125" style="1" bestFit="1" customWidth="1"/>
    <col min="1890" max="1896" width="18.5703125" style="1" bestFit="1" customWidth="1"/>
    <col min="1897" max="2048" width="11.5703125" style="1"/>
    <col min="2049" max="2049" width="45.5703125" style="1" customWidth="1"/>
    <col min="2050" max="2050" width="8.85546875" style="1" bestFit="1" customWidth="1"/>
    <col min="2051" max="2051" width="13.7109375" style="1" bestFit="1" customWidth="1"/>
    <col min="2052" max="2052" width="16.85546875" style="1" customWidth="1"/>
    <col min="2053" max="2053" width="8.85546875" style="1" bestFit="1" customWidth="1"/>
    <col min="2054" max="2054" width="13.7109375" style="1" bestFit="1" customWidth="1"/>
    <col min="2055" max="2055" width="17.28515625" style="1" customWidth="1"/>
    <col min="2056" max="2056" width="15.85546875" style="1" bestFit="1" customWidth="1"/>
    <col min="2057" max="2065" width="17.7109375" style="1" customWidth="1"/>
    <col min="2066" max="2072" width="18.7109375" style="1" customWidth="1"/>
    <col min="2073" max="2081" width="17.7109375" style="1" customWidth="1"/>
    <col min="2082" max="2088" width="18.7109375" style="1" customWidth="1"/>
    <col min="2089" max="2097" width="17.7109375" style="1" customWidth="1"/>
    <col min="2098" max="2104" width="18.7109375" style="1" customWidth="1"/>
    <col min="2105" max="2113" width="17.7109375" style="1" customWidth="1"/>
    <col min="2114" max="2120" width="18.7109375" style="1" customWidth="1"/>
    <col min="2121" max="2129" width="17.5703125" style="1" customWidth="1"/>
    <col min="2130" max="2136" width="18.5703125" style="1" customWidth="1"/>
    <col min="2137" max="2145" width="17.5703125" style="1" bestFit="1" customWidth="1"/>
    <col min="2146" max="2152" width="18.5703125" style="1" bestFit="1" customWidth="1"/>
    <col min="2153" max="2304" width="11.5703125" style="1"/>
    <col min="2305" max="2305" width="45.5703125" style="1" customWidth="1"/>
    <col min="2306" max="2306" width="8.85546875" style="1" bestFit="1" customWidth="1"/>
    <col min="2307" max="2307" width="13.7109375" style="1" bestFit="1" customWidth="1"/>
    <col min="2308" max="2308" width="16.85546875" style="1" customWidth="1"/>
    <col min="2309" max="2309" width="8.85546875" style="1" bestFit="1" customWidth="1"/>
    <col min="2310" max="2310" width="13.7109375" style="1" bestFit="1" customWidth="1"/>
    <col min="2311" max="2311" width="17.28515625" style="1" customWidth="1"/>
    <col min="2312" max="2312" width="15.85546875" style="1" bestFit="1" customWidth="1"/>
    <col min="2313" max="2321" width="17.7109375" style="1" customWidth="1"/>
    <col min="2322" max="2328" width="18.7109375" style="1" customWidth="1"/>
    <col min="2329" max="2337" width="17.7109375" style="1" customWidth="1"/>
    <col min="2338" max="2344" width="18.7109375" style="1" customWidth="1"/>
    <col min="2345" max="2353" width="17.7109375" style="1" customWidth="1"/>
    <col min="2354" max="2360" width="18.7109375" style="1" customWidth="1"/>
    <col min="2361" max="2369" width="17.7109375" style="1" customWidth="1"/>
    <col min="2370" max="2376" width="18.7109375" style="1" customWidth="1"/>
    <col min="2377" max="2385" width="17.5703125" style="1" customWidth="1"/>
    <col min="2386" max="2392" width="18.5703125" style="1" customWidth="1"/>
    <col min="2393" max="2401" width="17.5703125" style="1" bestFit="1" customWidth="1"/>
    <col min="2402" max="2408" width="18.5703125" style="1" bestFit="1" customWidth="1"/>
    <col min="2409" max="2560" width="11.5703125" style="1"/>
    <col min="2561" max="2561" width="45.5703125" style="1" customWidth="1"/>
    <col min="2562" max="2562" width="8.85546875" style="1" bestFit="1" customWidth="1"/>
    <col min="2563" max="2563" width="13.7109375" style="1" bestFit="1" customWidth="1"/>
    <col min="2564" max="2564" width="16.85546875" style="1" customWidth="1"/>
    <col min="2565" max="2565" width="8.85546875" style="1" bestFit="1" customWidth="1"/>
    <col min="2566" max="2566" width="13.7109375" style="1" bestFit="1" customWidth="1"/>
    <col min="2567" max="2567" width="17.28515625" style="1" customWidth="1"/>
    <col min="2568" max="2568" width="15.85546875" style="1" bestFit="1" customWidth="1"/>
    <col min="2569" max="2577" width="17.7109375" style="1" customWidth="1"/>
    <col min="2578" max="2584" width="18.7109375" style="1" customWidth="1"/>
    <col min="2585" max="2593" width="17.7109375" style="1" customWidth="1"/>
    <col min="2594" max="2600" width="18.7109375" style="1" customWidth="1"/>
    <col min="2601" max="2609" width="17.7109375" style="1" customWidth="1"/>
    <col min="2610" max="2616" width="18.7109375" style="1" customWidth="1"/>
    <col min="2617" max="2625" width="17.7109375" style="1" customWidth="1"/>
    <col min="2626" max="2632" width="18.7109375" style="1" customWidth="1"/>
    <col min="2633" max="2641" width="17.5703125" style="1" customWidth="1"/>
    <col min="2642" max="2648" width="18.5703125" style="1" customWidth="1"/>
    <col min="2649" max="2657" width="17.5703125" style="1" bestFit="1" customWidth="1"/>
    <col min="2658" max="2664" width="18.5703125" style="1" bestFit="1" customWidth="1"/>
    <col min="2665" max="2816" width="11.5703125" style="1"/>
    <col min="2817" max="2817" width="45.5703125" style="1" customWidth="1"/>
    <col min="2818" max="2818" width="8.85546875" style="1" bestFit="1" customWidth="1"/>
    <col min="2819" max="2819" width="13.7109375" style="1" bestFit="1" customWidth="1"/>
    <col min="2820" max="2820" width="16.85546875" style="1" customWidth="1"/>
    <col min="2821" max="2821" width="8.85546875" style="1" bestFit="1" customWidth="1"/>
    <col min="2822" max="2822" width="13.7109375" style="1" bestFit="1" customWidth="1"/>
    <col min="2823" max="2823" width="17.28515625" style="1" customWidth="1"/>
    <col min="2824" max="2824" width="15.85546875" style="1" bestFit="1" customWidth="1"/>
    <col min="2825" max="2833" width="17.7109375" style="1" customWidth="1"/>
    <col min="2834" max="2840" width="18.7109375" style="1" customWidth="1"/>
    <col min="2841" max="2849" width="17.7109375" style="1" customWidth="1"/>
    <col min="2850" max="2856" width="18.7109375" style="1" customWidth="1"/>
    <col min="2857" max="2865" width="17.7109375" style="1" customWidth="1"/>
    <col min="2866" max="2872" width="18.7109375" style="1" customWidth="1"/>
    <col min="2873" max="2881" width="17.7109375" style="1" customWidth="1"/>
    <col min="2882" max="2888" width="18.7109375" style="1" customWidth="1"/>
    <col min="2889" max="2897" width="17.5703125" style="1" customWidth="1"/>
    <col min="2898" max="2904" width="18.5703125" style="1" customWidth="1"/>
    <col min="2905" max="2913" width="17.5703125" style="1" bestFit="1" customWidth="1"/>
    <col min="2914" max="2920" width="18.5703125" style="1" bestFit="1" customWidth="1"/>
    <col min="2921" max="3072" width="11.5703125" style="1"/>
    <col min="3073" max="3073" width="45.5703125" style="1" customWidth="1"/>
    <col min="3074" max="3074" width="8.85546875" style="1" bestFit="1" customWidth="1"/>
    <col min="3075" max="3075" width="13.7109375" style="1" bestFit="1" customWidth="1"/>
    <col min="3076" max="3076" width="16.85546875" style="1" customWidth="1"/>
    <col min="3077" max="3077" width="8.85546875" style="1" bestFit="1" customWidth="1"/>
    <col min="3078" max="3078" width="13.7109375" style="1" bestFit="1" customWidth="1"/>
    <col min="3079" max="3079" width="17.28515625" style="1" customWidth="1"/>
    <col min="3080" max="3080" width="15.85546875" style="1" bestFit="1" customWidth="1"/>
    <col min="3081" max="3089" width="17.7109375" style="1" customWidth="1"/>
    <col min="3090" max="3096" width="18.7109375" style="1" customWidth="1"/>
    <col min="3097" max="3105" width="17.7109375" style="1" customWidth="1"/>
    <col min="3106" max="3112" width="18.7109375" style="1" customWidth="1"/>
    <col min="3113" max="3121" width="17.7109375" style="1" customWidth="1"/>
    <col min="3122" max="3128" width="18.7109375" style="1" customWidth="1"/>
    <col min="3129" max="3137" width="17.7109375" style="1" customWidth="1"/>
    <col min="3138" max="3144" width="18.7109375" style="1" customWidth="1"/>
    <col min="3145" max="3153" width="17.5703125" style="1" customWidth="1"/>
    <col min="3154" max="3160" width="18.5703125" style="1" customWidth="1"/>
    <col min="3161" max="3169" width="17.5703125" style="1" bestFit="1" customWidth="1"/>
    <col min="3170" max="3176" width="18.5703125" style="1" bestFit="1" customWidth="1"/>
    <col min="3177" max="3328" width="11.5703125" style="1"/>
    <col min="3329" max="3329" width="45.5703125" style="1" customWidth="1"/>
    <col min="3330" max="3330" width="8.85546875" style="1" bestFit="1" customWidth="1"/>
    <col min="3331" max="3331" width="13.7109375" style="1" bestFit="1" customWidth="1"/>
    <col min="3332" max="3332" width="16.85546875" style="1" customWidth="1"/>
    <col min="3333" max="3333" width="8.85546875" style="1" bestFit="1" customWidth="1"/>
    <col min="3334" max="3334" width="13.7109375" style="1" bestFit="1" customWidth="1"/>
    <col min="3335" max="3335" width="17.28515625" style="1" customWidth="1"/>
    <col min="3336" max="3336" width="15.85546875" style="1" bestFit="1" customWidth="1"/>
    <col min="3337" max="3345" width="17.7109375" style="1" customWidth="1"/>
    <col min="3346" max="3352" width="18.7109375" style="1" customWidth="1"/>
    <col min="3353" max="3361" width="17.7109375" style="1" customWidth="1"/>
    <col min="3362" max="3368" width="18.7109375" style="1" customWidth="1"/>
    <col min="3369" max="3377" width="17.7109375" style="1" customWidth="1"/>
    <col min="3378" max="3384" width="18.7109375" style="1" customWidth="1"/>
    <col min="3385" max="3393" width="17.7109375" style="1" customWidth="1"/>
    <col min="3394" max="3400" width="18.7109375" style="1" customWidth="1"/>
    <col min="3401" max="3409" width="17.5703125" style="1" customWidth="1"/>
    <col min="3410" max="3416" width="18.5703125" style="1" customWidth="1"/>
    <col min="3417" max="3425" width="17.5703125" style="1" bestFit="1" customWidth="1"/>
    <col min="3426" max="3432" width="18.5703125" style="1" bestFit="1" customWidth="1"/>
    <col min="3433" max="3584" width="11.5703125" style="1"/>
    <col min="3585" max="3585" width="45.5703125" style="1" customWidth="1"/>
    <col min="3586" max="3586" width="8.85546875" style="1" bestFit="1" customWidth="1"/>
    <col min="3587" max="3587" width="13.7109375" style="1" bestFit="1" customWidth="1"/>
    <col min="3588" max="3588" width="16.85546875" style="1" customWidth="1"/>
    <col min="3589" max="3589" width="8.85546875" style="1" bestFit="1" customWidth="1"/>
    <col min="3590" max="3590" width="13.7109375" style="1" bestFit="1" customWidth="1"/>
    <col min="3591" max="3591" width="17.28515625" style="1" customWidth="1"/>
    <col min="3592" max="3592" width="15.85546875" style="1" bestFit="1" customWidth="1"/>
    <col min="3593" max="3601" width="17.7109375" style="1" customWidth="1"/>
    <col min="3602" max="3608" width="18.7109375" style="1" customWidth="1"/>
    <col min="3609" max="3617" width="17.7109375" style="1" customWidth="1"/>
    <col min="3618" max="3624" width="18.7109375" style="1" customWidth="1"/>
    <col min="3625" max="3633" width="17.7109375" style="1" customWidth="1"/>
    <col min="3634" max="3640" width="18.7109375" style="1" customWidth="1"/>
    <col min="3641" max="3649" width="17.7109375" style="1" customWidth="1"/>
    <col min="3650" max="3656" width="18.7109375" style="1" customWidth="1"/>
    <col min="3657" max="3665" width="17.5703125" style="1" customWidth="1"/>
    <col min="3666" max="3672" width="18.5703125" style="1" customWidth="1"/>
    <col min="3673" max="3681" width="17.5703125" style="1" bestFit="1" customWidth="1"/>
    <col min="3682" max="3688" width="18.5703125" style="1" bestFit="1" customWidth="1"/>
    <col min="3689" max="3840" width="11.5703125" style="1"/>
    <col min="3841" max="3841" width="45.5703125" style="1" customWidth="1"/>
    <col min="3842" max="3842" width="8.85546875" style="1" bestFit="1" customWidth="1"/>
    <col min="3843" max="3843" width="13.7109375" style="1" bestFit="1" customWidth="1"/>
    <col min="3844" max="3844" width="16.85546875" style="1" customWidth="1"/>
    <col min="3845" max="3845" width="8.85546875" style="1" bestFit="1" customWidth="1"/>
    <col min="3846" max="3846" width="13.7109375" style="1" bestFit="1" customWidth="1"/>
    <col min="3847" max="3847" width="17.28515625" style="1" customWidth="1"/>
    <col min="3848" max="3848" width="15.85546875" style="1" bestFit="1" customWidth="1"/>
    <col min="3849" max="3857" width="17.7109375" style="1" customWidth="1"/>
    <col min="3858" max="3864" width="18.7109375" style="1" customWidth="1"/>
    <col min="3865" max="3873" width="17.7109375" style="1" customWidth="1"/>
    <col min="3874" max="3880" width="18.7109375" style="1" customWidth="1"/>
    <col min="3881" max="3889" width="17.7109375" style="1" customWidth="1"/>
    <col min="3890" max="3896" width="18.7109375" style="1" customWidth="1"/>
    <col min="3897" max="3905" width="17.7109375" style="1" customWidth="1"/>
    <col min="3906" max="3912" width="18.7109375" style="1" customWidth="1"/>
    <col min="3913" max="3921" width="17.5703125" style="1" customWidth="1"/>
    <col min="3922" max="3928" width="18.5703125" style="1" customWidth="1"/>
    <col min="3929" max="3937" width="17.5703125" style="1" bestFit="1" customWidth="1"/>
    <col min="3938" max="3944" width="18.5703125" style="1" bestFit="1" customWidth="1"/>
    <col min="3945" max="4096" width="11.5703125" style="1"/>
    <col min="4097" max="4097" width="45.5703125" style="1" customWidth="1"/>
    <col min="4098" max="4098" width="8.85546875" style="1" bestFit="1" customWidth="1"/>
    <col min="4099" max="4099" width="13.7109375" style="1" bestFit="1" customWidth="1"/>
    <col min="4100" max="4100" width="16.85546875" style="1" customWidth="1"/>
    <col min="4101" max="4101" width="8.85546875" style="1" bestFit="1" customWidth="1"/>
    <col min="4102" max="4102" width="13.7109375" style="1" bestFit="1" customWidth="1"/>
    <col min="4103" max="4103" width="17.28515625" style="1" customWidth="1"/>
    <col min="4104" max="4104" width="15.85546875" style="1" bestFit="1" customWidth="1"/>
    <col min="4105" max="4113" width="17.7109375" style="1" customWidth="1"/>
    <col min="4114" max="4120" width="18.7109375" style="1" customWidth="1"/>
    <col min="4121" max="4129" width="17.7109375" style="1" customWidth="1"/>
    <col min="4130" max="4136" width="18.7109375" style="1" customWidth="1"/>
    <col min="4137" max="4145" width="17.7109375" style="1" customWidth="1"/>
    <col min="4146" max="4152" width="18.7109375" style="1" customWidth="1"/>
    <col min="4153" max="4161" width="17.7109375" style="1" customWidth="1"/>
    <col min="4162" max="4168" width="18.7109375" style="1" customWidth="1"/>
    <col min="4169" max="4177" width="17.5703125" style="1" customWidth="1"/>
    <col min="4178" max="4184" width="18.5703125" style="1" customWidth="1"/>
    <col min="4185" max="4193" width="17.5703125" style="1" bestFit="1" customWidth="1"/>
    <col min="4194" max="4200" width="18.5703125" style="1" bestFit="1" customWidth="1"/>
    <col min="4201" max="4352" width="11.5703125" style="1"/>
    <col min="4353" max="4353" width="45.5703125" style="1" customWidth="1"/>
    <col min="4354" max="4354" width="8.85546875" style="1" bestFit="1" customWidth="1"/>
    <col min="4355" max="4355" width="13.7109375" style="1" bestFit="1" customWidth="1"/>
    <col min="4356" max="4356" width="16.85546875" style="1" customWidth="1"/>
    <col min="4357" max="4357" width="8.85546875" style="1" bestFit="1" customWidth="1"/>
    <col min="4358" max="4358" width="13.7109375" style="1" bestFit="1" customWidth="1"/>
    <col min="4359" max="4359" width="17.28515625" style="1" customWidth="1"/>
    <col min="4360" max="4360" width="15.85546875" style="1" bestFit="1" customWidth="1"/>
    <col min="4361" max="4369" width="17.7109375" style="1" customWidth="1"/>
    <col min="4370" max="4376" width="18.7109375" style="1" customWidth="1"/>
    <col min="4377" max="4385" width="17.7109375" style="1" customWidth="1"/>
    <col min="4386" max="4392" width="18.7109375" style="1" customWidth="1"/>
    <col min="4393" max="4401" width="17.7109375" style="1" customWidth="1"/>
    <col min="4402" max="4408" width="18.7109375" style="1" customWidth="1"/>
    <col min="4409" max="4417" width="17.7109375" style="1" customWidth="1"/>
    <col min="4418" max="4424" width="18.7109375" style="1" customWidth="1"/>
    <col min="4425" max="4433" width="17.5703125" style="1" customWidth="1"/>
    <col min="4434" max="4440" width="18.5703125" style="1" customWidth="1"/>
    <col min="4441" max="4449" width="17.5703125" style="1" bestFit="1" customWidth="1"/>
    <col min="4450" max="4456" width="18.5703125" style="1" bestFit="1" customWidth="1"/>
    <col min="4457" max="4608" width="11.5703125" style="1"/>
    <col min="4609" max="4609" width="45.5703125" style="1" customWidth="1"/>
    <col min="4610" max="4610" width="8.85546875" style="1" bestFit="1" customWidth="1"/>
    <col min="4611" max="4611" width="13.7109375" style="1" bestFit="1" customWidth="1"/>
    <col min="4612" max="4612" width="16.85546875" style="1" customWidth="1"/>
    <col min="4613" max="4613" width="8.85546875" style="1" bestFit="1" customWidth="1"/>
    <col min="4614" max="4614" width="13.7109375" style="1" bestFit="1" customWidth="1"/>
    <col min="4615" max="4615" width="17.28515625" style="1" customWidth="1"/>
    <col min="4616" max="4616" width="15.85546875" style="1" bestFit="1" customWidth="1"/>
    <col min="4617" max="4625" width="17.7109375" style="1" customWidth="1"/>
    <col min="4626" max="4632" width="18.7109375" style="1" customWidth="1"/>
    <col min="4633" max="4641" width="17.7109375" style="1" customWidth="1"/>
    <col min="4642" max="4648" width="18.7109375" style="1" customWidth="1"/>
    <col min="4649" max="4657" width="17.7109375" style="1" customWidth="1"/>
    <col min="4658" max="4664" width="18.7109375" style="1" customWidth="1"/>
    <col min="4665" max="4673" width="17.7109375" style="1" customWidth="1"/>
    <col min="4674" max="4680" width="18.7109375" style="1" customWidth="1"/>
    <col min="4681" max="4689" width="17.5703125" style="1" customWidth="1"/>
    <col min="4690" max="4696" width="18.5703125" style="1" customWidth="1"/>
    <col min="4697" max="4705" width="17.5703125" style="1" bestFit="1" customWidth="1"/>
    <col min="4706" max="4712" width="18.5703125" style="1" bestFit="1" customWidth="1"/>
    <col min="4713" max="4864" width="11.5703125" style="1"/>
    <col min="4865" max="4865" width="45.5703125" style="1" customWidth="1"/>
    <col min="4866" max="4866" width="8.85546875" style="1" bestFit="1" customWidth="1"/>
    <col min="4867" max="4867" width="13.7109375" style="1" bestFit="1" customWidth="1"/>
    <col min="4868" max="4868" width="16.85546875" style="1" customWidth="1"/>
    <col min="4869" max="4869" width="8.85546875" style="1" bestFit="1" customWidth="1"/>
    <col min="4870" max="4870" width="13.7109375" style="1" bestFit="1" customWidth="1"/>
    <col min="4871" max="4871" width="17.28515625" style="1" customWidth="1"/>
    <col min="4872" max="4872" width="15.85546875" style="1" bestFit="1" customWidth="1"/>
    <col min="4873" max="4881" width="17.7109375" style="1" customWidth="1"/>
    <col min="4882" max="4888" width="18.7109375" style="1" customWidth="1"/>
    <col min="4889" max="4897" width="17.7109375" style="1" customWidth="1"/>
    <col min="4898" max="4904" width="18.7109375" style="1" customWidth="1"/>
    <col min="4905" max="4913" width="17.7109375" style="1" customWidth="1"/>
    <col min="4914" max="4920" width="18.7109375" style="1" customWidth="1"/>
    <col min="4921" max="4929" width="17.7109375" style="1" customWidth="1"/>
    <col min="4930" max="4936" width="18.7109375" style="1" customWidth="1"/>
    <col min="4937" max="4945" width="17.5703125" style="1" customWidth="1"/>
    <col min="4946" max="4952" width="18.5703125" style="1" customWidth="1"/>
    <col min="4953" max="4961" width="17.5703125" style="1" bestFit="1" customWidth="1"/>
    <col min="4962" max="4968" width="18.5703125" style="1" bestFit="1" customWidth="1"/>
    <col min="4969" max="5120" width="11.5703125" style="1"/>
    <col min="5121" max="5121" width="45.5703125" style="1" customWidth="1"/>
    <col min="5122" max="5122" width="8.85546875" style="1" bestFit="1" customWidth="1"/>
    <col min="5123" max="5123" width="13.7109375" style="1" bestFit="1" customWidth="1"/>
    <col min="5124" max="5124" width="16.85546875" style="1" customWidth="1"/>
    <col min="5125" max="5125" width="8.85546875" style="1" bestFit="1" customWidth="1"/>
    <col min="5126" max="5126" width="13.7109375" style="1" bestFit="1" customWidth="1"/>
    <col min="5127" max="5127" width="17.28515625" style="1" customWidth="1"/>
    <col min="5128" max="5128" width="15.85546875" style="1" bestFit="1" customWidth="1"/>
    <col min="5129" max="5137" width="17.7109375" style="1" customWidth="1"/>
    <col min="5138" max="5144" width="18.7109375" style="1" customWidth="1"/>
    <col min="5145" max="5153" width="17.7109375" style="1" customWidth="1"/>
    <col min="5154" max="5160" width="18.7109375" style="1" customWidth="1"/>
    <col min="5161" max="5169" width="17.7109375" style="1" customWidth="1"/>
    <col min="5170" max="5176" width="18.7109375" style="1" customWidth="1"/>
    <col min="5177" max="5185" width="17.7109375" style="1" customWidth="1"/>
    <col min="5186" max="5192" width="18.7109375" style="1" customWidth="1"/>
    <col min="5193" max="5201" width="17.5703125" style="1" customWidth="1"/>
    <col min="5202" max="5208" width="18.5703125" style="1" customWidth="1"/>
    <col min="5209" max="5217" width="17.5703125" style="1" bestFit="1" customWidth="1"/>
    <col min="5218" max="5224" width="18.5703125" style="1" bestFit="1" customWidth="1"/>
    <col min="5225" max="5376" width="11.5703125" style="1"/>
    <col min="5377" max="5377" width="45.5703125" style="1" customWidth="1"/>
    <col min="5378" max="5378" width="8.85546875" style="1" bestFit="1" customWidth="1"/>
    <col min="5379" max="5379" width="13.7109375" style="1" bestFit="1" customWidth="1"/>
    <col min="5380" max="5380" width="16.85546875" style="1" customWidth="1"/>
    <col min="5381" max="5381" width="8.85546875" style="1" bestFit="1" customWidth="1"/>
    <col min="5382" max="5382" width="13.7109375" style="1" bestFit="1" customWidth="1"/>
    <col min="5383" max="5383" width="17.28515625" style="1" customWidth="1"/>
    <col min="5384" max="5384" width="15.85546875" style="1" bestFit="1" customWidth="1"/>
    <col min="5385" max="5393" width="17.7109375" style="1" customWidth="1"/>
    <col min="5394" max="5400" width="18.7109375" style="1" customWidth="1"/>
    <col min="5401" max="5409" width="17.7109375" style="1" customWidth="1"/>
    <col min="5410" max="5416" width="18.7109375" style="1" customWidth="1"/>
    <col min="5417" max="5425" width="17.7109375" style="1" customWidth="1"/>
    <col min="5426" max="5432" width="18.7109375" style="1" customWidth="1"/>
    <col min="5433" max="5441" width="17.7109375" style="1" customWidth="1"/>
    <col min="5442" max="5448" width="18.7109375" style="1" customWidth="1"/>
    <col min="5449" max="5457" width="17.5703125" style="1" customWidth="1"/>
    <col min="5458" max="5464" width="18.5703125" style="1" customWidth="1"/>
    <col min="5465" max="5473" width="17.5703125" style="1" bestFit="1" customWidth="1"/>
    <col min="5474" max="5480" width="18.5703125" style="1" bestFit="1" customWidth="1"/>
    <col min="5481" max="5632" width="11.5703125" style="1"/>
    <col min="5633" max="5633" width="45.5703125" style="1" customWidth="1"/>
    <col min="5634" max="5634" width="8.85546875" style="1" bestFit="1" customWidth="1"/>
    <col min="5635" max="5635" width="13.7109375" style="1" bestFit="1" customWidth="1"/>
    <col min="5636" max="5636" width="16.85546875" style="1" customWidth="1"/>
    <col min="5637" max="5637" width="8.85546875" style="1" bestFit="1" customWidth="1"/>
    <col min="5638" max="5638" width="13.7109375" style="1" bestFit="1" customWidth="1"/>
    <col min="5639" max="5639" width="17.28515625" style="1" customWidth="1"/>
    <col min="5640" max="5640" width="15.85546875" style="1" bestFit="1" customWidth="1"/>
    <col min="5641" max="5649" width="17.7109375" style="1" customWidth="1"/>
    <col min="5650" max="5656" width="18.7109375" style="1" customWidth="1"/>
    <col min="5657" max="5665" width="17.7109375" style="1" customWidth="1"/>
    <col min="5666" max="5672" width="18.7109375" style="1" customWidth="1"/>
    <col min="5673" max="5681" width="17.7109375" style="1" customWidth="1"/>
    <col min="5682" max="5688" width="18.7109375" style="1" customWidth="1"/>
    <col min="5689" max="5697" width="17.7109375" style="1" customWidth="1"/>
    <col min="5698" max="5704" width="18.7109375" style="1" customWidth="1"/>
    <col min="5705" max="5713" width="17.5703125" style="1" customWidth="1"/>
    <col min="5714" max="5720" width="18.5703125" style="1" customWidth="1"/>
    <col min="5721" max="5729" width="17.5703125" style="1" bestFit="1" customWidth="1"/>
    <col min="5730" max="5736" width="18.5703125" style="1" bestFit="1" customWidth="1"/>
    <col min="5737" max="5888" width="11.5703125" style="1"/>
    <col min="5889" max="5889" width="45.5703125" style="1" customWidth="1"/>
    <col min="5890" max="5890" width="8.85546875" style="1" bestFit="1" customWidth="1"/>
    <col min="5891" max="5891" width="13.7109375" style="1" bestFit="1" customWidth="1"/>
    <col min="5892" max="5892" width="16.85546875" style="1" customWidth="1"/>
    <col min="5893" max="5893" width="8.85546875" style="1" bestFit="1" customWidth="1"/>
    <col min="5894" max="5894" width="13.7109375" style="1" bestFit="1" customWidth="1"/>
    <col min="5895" max="5895" width="17.28515625" style="1" customWidth="1"/>
    <col min="5896" max="5896" width="15.85546875" style="1" bestFit="1" customWidth="1"/>
    <col min="5897" max="5905" width="17.7109375" style="1" customWidth="1"/>
    <col min="5906" max="5912" width="18.7109375" style="1" customWidth="1"/>
    <col min="5913" max="5921" width="17.7109375" style="1" customWidth="1"/>
    <col min="5922" max="5928" width="18.7109375" style="1" customWidth="1"/>
    <col min="5929" max="5937" width="17.7109375" style="1" customWidth="1"/>
    <col min="5938" max="5944" width="18.7109375" style="1" customWidth="1"/>
    <col min="5945" max="5953" width="17.7109375" style="1" customWidth="1"/>
    <col min="5954" max="5960" width="18.7109375" style="1" customWidth="1"/>
    <col min="5961" max="5969" width="17.5703125" style="1" customWidth="1"/>
    <col min="5970" max="5976" width="18.5703125" style="1" customWidth="1"/>
    <col min="5977" max="5985" width="17.5703125" style="1" bestFit="1" customWidth="1"/>
    <col min="5986" max="5992" width="18.5703125" style="1" bestFit="1" customWidth="1"/>
    <col min="5993" max="6144" width="11.5703125" style="1"/>
    <col min="6145" max="6145" width="45.5703125" style="1" customWidth="1"/>
    <col min="6146" max="6146" width="8.85546875" style="1" bestFit="1" customWidth="1"/>
    <col min="6147" max="6147" width="13.7109375" style="1" bestFit="1" customWidth="1"/>
    <col min="6148" max="6148" width="16.85546875" style="1" customWidth="1"/>
    <col min="6149" max="6149" width="8.85546875" style="1" bestFit="1" customWidth="1"/>
    <col min="6150" max="6150" width="13.7109375" style="1" bestFit="1" customWidth="1"/>
    <col min="6151" max="6151" width="17.28515625" style="1" customWidth="1"/>
    <col min="6152" max="6152" width="15.85546875" style="1" bestFit="1" customWidth="1"/>
    <col min="6153" max="6161" width="17.7109375" style="1" customWidth="1"/>
    <col min="6162" max="6168" width="18.7109375" style="1" customWidth="1"/>
    <col min="6169" max="6177" width="17.7109375" style="1" customWidth="1"/>
    <col min="6178" max="6184" width="18.7109375" style="1" customWidth="1"/>
    <col min="6185" max="6193" width="17.7109375" style="1" customWidth="1"/>
    <col min="6194" max="6200" width="18.7109375" style="1" customWidth="1"/>
    <col min="6201" max="6209" width="17.7109375" style="1" customWidth="1"/>
    <col min="6210" max="6216" width="18.7109375" style="1" customWidth="1"/>
    <col min="6217" max="6225" width="17.5703125" style="1" customWidth="1"/>
    <col min="6226" max="6232" width="18.5703125" style="1" customWidth="1"/>
    <col min="6233" max="6241" width="17.5703125" style="1" bestFit="1" customWidth="1"/>
    <col min="6242" max="6248" width="18.5703125" style="1" bestFit="1" customWidth="1"/>
    <col min="6249" max="6400" width="11.5703125" style="1"/>
    <col min="6401" max="6401" width="45.5703125" style="1" customWidth="1"/>
    <col min="6402" max="6402" width="8.85546875" style="1" bestFit="1" customWidth="1"/>
    <col min="6403" max="6403" width="13.7109375" style="1" bestFit="1" customWidth="1"/>
    <col min="6404" max="6404" width="16.85546875" style="1" customWidth="1"/>
    <col min="6405" max="6405" width="8.85546875" style="1" bestFit="1" customWidth="1"/>
    <col min="6406" max="6406" width="13.7109375" style="1" bestFit="1" customWidth="1"/>
    <col min="6407" max="6407" width="17.28515625" style="1" customWidth="1"/>
    <col min="6408" max="6408" width="15.85546875" style="1" bestFit="1" customWidth="1"/>
    <col min="6409" max="6417" width="17.7109375" style="1" customWidth="1"/>
    <col min="6418" max="6424" width="18.7109375" style="1" customWidth="1"/>
    <col min="6425" max="6433" width="17.7109375" style="1" customWidth="1"/>
    <col min="6434" max="6440" width="18.7109375" style="1" customWidth="1"/>
    <col min="6441" max="6449" width="17.7109375" style="1" customWidth="1"/>
    <col min="6450" max="6456" width="18.7109375" style="1" customWidth="1"/>
    <col min="6457" max="6465" width="17.7109375" style="1" customWidth="1"/>
    <col min="6466" max="6472" width="18.7109375" style="1" customWidth="1"/>
    <col min="6473" max="6481" width="17.5703125" style="1" customWidth="1"/>
    <col min="6482" max="6488" width="18.5703125" style="1" customWidth="1"/>
    <col min="6489" max="6497" width="17.5703125" style="1" bestFit="1" customWidth="1"/>
    <col min="6498" max="6504" width="18.5703125" style="1" bestFit="1" customWidth="1"/>
    <col min="6505" max="6656" width="11.5703125" style="1"/>
    <col min="6657" max="6657" width="45.5703125" style="1" customWidth="1"/>
    <col min="6658" max="6658" width="8.85546875" style="1" bestFit="1" customWidth="1"/>
    <col min="6659" max="6659" width="13.7109375" style="1" bestFit="1" customWidth="1"/>
    <col min="6660" max="6660" width="16.85546875" style="1" customWidth="1"/>
    <col min="6661" max="6661" width="8.85546875" style="1" bestFit="1" customWidth="1"/>
    <col min="6662" max="6662" width="13.7109375" style="1" bestFit="1" customWidth="1"/>
    <col min="6663" max="6663" width="17.28515625" style="1" customWidth="1"/>
    <col min="6664" max="6664" width="15.85546875" style="1" bestFit="1" customWidth="1"/>
    <col min="6665" max="6673" width="17.7109375" style="1" customWidth="1"/>
    <col min="6674" max="6680" width="18.7109375" style="1" customWidth="1"/>
    <col min="6681" max="6689" width="17.7109375" style="1" customWidth="1"/>
    <col min="6690" max="6696" width="18.7109375" style="1" customWidth="1"/>
    <col min="6697" max="6705" width="17.7109375" style="1" customWidth="1"/>
    <col min="6706" max="6712" width="18.7109375" style="1" customWidth="1"/>
    <col min="6713" max="6721" width="17.7109375" style="1" customWidth="1"/>
    <col min="6722" max="6728" width="18.7109375" style="1" customWidth="1"/>
    <col min="6729" max="6737" width="17.5703125" style="1" customWidth="1"/>
    <col min="6738" max="6744" width="18.5703125" style="1" customWidth="1"/>
    <col min="6745" max="6753" width="17.5703125" style="1" bestFit="1" customWidth="1"/>
    <col min="6754" max="6760" width="18.5703125" style="1" bestFit="1" customWidth="1"/>
    <col min="6761" max="6912" width="11.5703125" style="1"/>
    <col min="6913" max="6913" width="45.5703125" style="1" customWidth="1"/>
    <col min="6914" max="6914" width="8.85546875" style="1" bestFit="1" customWidth="1"/>
    <col min="6915" max="6915" width="13.7109375" style="1" bestFit="1" customWidth="1"/>
    <col min="6916" max="6916" width="16.85546875" style="1" customWidth="1"/>
    <col min="6917" max="6917" width="8.85546875" style="1" bestFit="1" customWidth="1"/>
    <col min="6918" max="6918" width="13.7109375" style="1" bestFit="1" customWidth="1"/>
    <col min="6919" max="6919" width="17.28515625" style="1" customWidth="1"/>
    <col min="6920" max="6920" width="15.85546875" style="1" bestFit="1" customWidth="1"/>
    <col min="6921" max="6929" width="17.7109375" style="1" customWidth="1"/>
    <col min="6930" max="6936" width="18.7109375" style="1" customWidth="1"/>
    <col min="6937" max="6945" width="17.7109375" style="1" customWidth="1"/>
    <col min="6946" max="6952" width="18.7109375" style="1" customWidth="1"/>
    <col min="6953" max="6961" width="17.7109375" style="1" customWidth="1"/>
    <col min="6962" max="6968" width="18.7109375" style="1" customWidth="1"/>
    <col min="6969" max="6977" width="17.7109375" style="1" customWidth="1"/>
    <col min="6978" max="6984" width="18.7109375" style="1" customWidth="1"/>
    <col min="6985" max="6993" width="17.5703125" style="1" customWidth="1"/>
    <col min="6994" max="7000" width="18.5703125" style="1" customWidth="1"/>
    <col min="7001" max="7009" width="17.5703125" style="1" bestFit="1" customWidth="1"/>
    <col min="7010" max="7016" width="18.5703125" style="1" bestFit="1" customWidth="1"/>
    <col min="7017" max="7168" width="11.5703125" style="1"/>
    <col min="7169" max="7169" width="45.5703125" style="1" customWidth="1"/>
    <col min="7170" max="7170" width="8.85546875" style="1" bestFit="1" customWidth="1"/>
    <col min="7171" max="7171" width="13.7109375" style="1" bestFit="1" customWidth="1"/>
    <col min="7172" max="7172" width="16.85546875" style="1" customWidth="1"/>
    <col min="7173" max="7173" width="8.85546875" style="1" bestFit="1" customWidth="1"/>
    <col min="7174" max="7174" width="13.7109375" style="1" bestFit="1" customWidth="1"/>
    <col min="7175" max="7175" width="17.28515625" style="1" customWidth="1"/>
    <col min="7176" max="7176" width="15.85546875" style="1" bestFit="1" customWidth="1"/>
    <col min="7177" max="7185" width="17.7109375" style="1" customWidth="1"/>
    <col min="7186" max="7192" width="18.7109375" style="1" customWidth="1"/>
    <col min="7193" max="7201" width="17.7109375" style="1" customWidth="1"/>
    <col min="7202" max="7208" width="18.7109375" style="1" customWidth="1"/>
    <col min="7209" max="7217" width="17.7109375" style="1" customWidth="1"/>
    <col min="7218" max="7224" width="18.7109375" style="1" customWidth="1"/>
    <col min="7225" max="7233" width="17.7109375" style="1" customWidth="1"/>
    <col min="7234" max="7240" width="18.7109375" style="1" customWidth="1"/>
    <col min="7241" max="7249" width="17.5703125" style="1" customWidth="1"/>
    <col min="7250" max="7256" width="18.5703125" style="1" customWidth="1"/>
    <col min="7257" max="7265" width="17.5703125" style="1" bestFit="1" customWidth="1"/>
    <col min="7266" max="7272" width="18.5703125" style="1" bestFit="1" customWidth="1"/>
    <col min="7273" max="7424" width="11.5703125" style="1"/>
    <col min="7425" max="7425" width="45.5703125" style="1" customWidth="1"/>
    <col min="7426" max="7426" width="8.85546875" style="1" bestFit="1" customWidth="1"/>
    <col min="7427" max="7427" width="13.7109375" style="1" bestFit="1" customWidth="1"/>
    <col min="7428" max="7428" width="16.85546875" style="1" customWidth="1"/>
    <col min="7429" max="7429" width="8.85546875" style="1" bestFit="1" customWidth="1"/>
    <col min="7430" max="7430" width="13.7109375" style="1" bestFit="1" customWidth="1"/>
    <col min="7431" max="7431" width="17.28515625" style="1" customWidth="1"/>
    <col min="7432" max="7432" width="15.85546875" style="1" bestFit="1" customWidth="1"/>
    <col min="7433" max="7441" width="17.7109375" style="1" customWidth="1"/>
    <col min="7442" max="7448" width="18.7109375" style="1" customWidth="1"/>
    <col min="7449" max="7457" width="17.7109375" style="1" customWidth="1"/>
    <col min="7458" max="7464" width="18.7109375" style="1" customWidth="1"/>
    <col min="7465" max="7473" width="17.7109375" style="1" customWidth="1"/>
    <col min="7474" max="7480" width="18.7109375" style="1" customWidth="1"/>
    <col min="7481" max="7489" width="17.7109375" style="1" customWidth="1"/>
    <col min="7490" max="7496" width="18.7109375" style="1" customWidth="1"/>
    <col min="7497" max="7505" width="17.5703125" style="1" customWidth="1"/>
    <col min="7506" max="7512" width="18.5703125" style="1" customWidth="1"/>
    <col min="7513" max="7521" width="17.5703125" style="1" bestFit="1" customWidth="1"/>
    <col min="7522" max="7528" width="18.5703125" style="1" bestFit="1" customWidth="1"/>
    <col min="7529" max="7680" width="11.5703125" style="1"/>
    <col min="7681" max="7681" width="45.5703125" style="1" customWidth="1"/>
    <col min="7682" max="7682" width="8.85546875" style="1" bestFit="1" customWidth="1"/>
    <col min="7683" max="7683" width="13.7109375" style="1" bestFit="1" customWidth="1"/>
    <col min="7684" max="7684" width="16.85546875" style="1" customWidth="1"/>
    <col min="7685" max="7685" width="8.85546875" style="1" bestFit="1" customWidth="1"/>
    <col min="7686" max="7686" width="13.7109375" style="1" bestFit="1" customWidth="1"/>
    <col min="7687" max="7687" width="17.28515625" style="1" customWidth="1"/>
    <col min="7688" max="7688" width="15.85546875" style="1" bestFit="1" customWidth="1"/>
    <col min="7689" max="7697" width="17.7109375" style="1" customWidth="1"/>
    <col min="7698" max="7704" width="18.7109375" style="1" customWidth="1"/>
    <col min="7705" max="7713" width="17.7109375" style="1" customWidth="1"/>
    <col min="7714" max="7720" width="18.7109375" style="1" customWidth="1"/>
    <col min="7721" max="7729" width="17.7109375" style="1" customWidth="1"/>
    <col min="7730" max="7736" width="18.7109375" style="1" customWidth="1"/>
    <col min="7737" max="7745" width="17.7109375" style="1" customWidth="1"/>
    <col min="7746" max="7752" width="18.7109375" style="1" customWidth="1"/>
    <col min="7753" max="7761" width="17.5703125" style="1" customWidth="1"/>
    <col min="7762" max="7768" width="18.5703125" style="1" customWidth="1"/>
    <col min="7769" max="7777" width="17.5703125" style="1" bestFit="1" customWidth="1"/>
    <col min="7778" max="7784" width="18.5703125" style="1" bestFit="1" customWidth="1"/>
    <col min="7785" max="7936" width="11.5703125" style="1"/>
    <col min="7937" max="7937" width="45.5703125" style="1" customWidth="1"/>
    <col min="7938" max="7938" width="8.85546875" style="1" bestFit="1" customWidth="1"/>
    <col min="7939" max="7939" width="13.7109375" style="1" bestFit="1" customWidth="1"/>
    <col min="7940" max="7940" width="16.85546875" style="1" customWidth="1"/>
    <col min="7941" max="7941" width="8.85546875" style="1" bestFit="1" customWidth="1"/>
    <col min="7942" max="7942" width="13.7109375" style="1" bestFit="1" customWidth="1"/>
    <col min="7943" max="7943" width="17.28515625" style="1" customWidth="1"/>
    <col min="7944" max="7944" width="15.85546875" style="1" bestFit="1" customWidth="1"/>
    <col min="7945" max="7953" width="17.7109375" style="1" customWidth="1"/>
    <col min="7954" max="7960" width="18.7109375" style="1" customWidth="1"/>
    <col min="7961" max="7969" width="17.7109375" style="1" customWidth="1"/>
    <col min="7970" max="7976" width="18.7109375" style="1" customWidth="1"/>
    <col min="7977" max="7985" width="17.7109375" style="1" customWidth="1"/>
    <col min="7986" max="7992" width="18.7109375" style="1" customWidth="1"/>
    <col min="7993" max="8001" width="17.7109375" style="1" customWidth="1"/>
    <col min="8002" max="8008" width="18.7109375" style="1" customWidth="1"/>
    <col min="8009" max="8017" width="17.5703125" style="1" customWidth="1"/>
    <col min="8018" max="8024" width="18.5703125" style="1" customWidth="1"/>
    <col min="8025" max="8033" width="17.5703125" style="1" bestFit="1" customWidth="1"/>
    <col min="8034" max="8040" width="18.5703125" style="1" bestFit="1" customWidth="1"/>
    <col min="8041" max="8192" width="11.5703125" style="1"/>
    <col min="8193" max="8193" width="45.5703125" style="1" customWidth="1"/>
    <col min="8194" max="8194" width="8.85546875" style="1" bestFit="1" customWidth="1"/>
    <col min="8195" max="8195" width="13.7109375" style="1" bestFit="1" customWidth="1"/>
    <col min="8196" max="8196" width="16.85546875" style="1" customWidth="1"/>
    <col min="8197" max="8197" width="8.85546875" style="1" bestFit="1" customWidth="1"/>
    <col min="8198" max="8198" width="13.7109375" style="1" bestFit="1" customWidth="1"/>
    <col min="8199" max="8199" width="17.28515625" style="1" customWidth="1"/>
    <col min="8200" max="8200" width="15.85546875" style="1" bestFit="1" customWidth="1"/>
    <col min="8201" max="8209" width="17.7109375" style="1" customWidth="1"/>
    <col min="8210" max="8216" width="18.7109375" style="1" customWidth="1"/>
    <col min="8217" max="8225" width="17.7109375" style="1" customWidth="1"/>
    <col min="8226" max="8232" width="18.7109375" style="1" customWidth="1"/>
    <col min="8233" max="8241" width="17.7109375" style="1" customWidth="1"/>
    <col min="8242" max="8248" width="18.7109375" style="1" customWidth="1"/>
    <col min="8249" max="8257" width="17.7109375" style="1" customWidth="1"/>
    <col min="8258" max="8264" width="18.7109375" style="1" customWidth="1"/>
    <col min="8265" max="8273" width="17.5703125" style="1" customWidth="1"/>
    <col min="8274" max="8280" width="18.5703125" style="1" customWidth="1"/>
    <col min="8281" max="8289" width="17.5703125" style="1" bestFit="1" customWidth="1"/>
    <col min="8290" max="8296" width="18.5703125" style="1" bestFit="1" customWidth="1"/>
    <col min="8297" max="8448" width="11.5703125" style="1"/>
    <col min="8449" max="8449" width="45.5703125" style="1" customWidth="1"/>
    <col min="8450" max="8450" width="8.85546875" style="1" bestFit="1" customWidth="1"/>
    <col min="8451" max="8451" width="13.7109375" style="1" bestFit="1" customWidth="1"/>
    <col min="8452" max="8452" width="16.85546875" style="1" customWidth="1"/>
    <col min="8453" max="8453" width="8.85546875" style="1" bestFit="1" customWidth="1"/>
    <col min="8454" max="8454" width="13.7109375" style="1" bestFit="1" customWidth="1"/>
    <col min="8455" max="8455" width="17.28515625" style="1" customWidth="1"/>
    <col min="8456" max="8456" width="15.85546875" style="1" bestFit="1" customWidth="1"/>
    <col min="8457" max="8465" width="17.7109375" style="1" customWidth="1"/>
    <col min="8466" max="8472" width="18.7109375" style="1" customWidth="1"/>
    <col min="8473" max="8481" width="17.7109375" style="1" customWidth="1"/>
    <col min="8482" max="8488" width="18.7109375" style="1" customWidth="1"/>
    <col min="8489" max="8497" width="17.7109375" style="1" customWidth="1"/>
    <col min="8498" max="8504" width="18.7109375" style="1" customWidth="1"/>
    <col min="8505" max="8513" width="17.7109375" style="1" customWidth="1"/>
    <col min="8514" max="8520" width="18.7109375" style="1" customWidth="1"/>
    <col min="8521" max="8529" width="17.5703125" style="1" customWidth="1"/>
    <col min="8530" max="8536" width="18.5703125" style="1" customWidth="1"/>
    <col min="8537" max="8545" width="17.5703125" style="1" bestFit="1" customWidth="1"/>
    <col min="8546" max="8552" width="18.5703125" style="1" bestFit="1" customWidth="1"/>
    <col min="8553" max="8704" width="11.5703125" style="1"/>
    <col min="8705" max="8705" width="45.5703125" style="1" customWidth="1"/>
    <col min="8706" max="8706" width="8.85546875" style="1" bestFit="1" customWidth="1"/>
    <col min="8707" max="8707" width="13.7109375" style="1" bestFit="1" customWidth="1"/>
    <col min="8708" max="8708" width="16.85546875" style="1" customWidth="1"/>
    <col min="8709" max="8709" width="8.85546875" style="1" bestFit="1" customWidth="1"/>
    <col min="8710" max="8710" width="13.7109375" style="1" bestFit="1" customWidth="1"/>
    <col min="8711" max="8711" width="17.28515625" style="1" customWidth="1"/>
    <col min="8712" max="8712" width="15.85546875" style="1" bestFit="1" customWidth="1"/>
    <col min="8713" max="8721" width="17.7109375" style="1" customWidth="1"/>
    <col min="8722" max="8728" width="18.7109375" style="1" customWidth="1"/>
    <col min="8729" max="8737" width="17.7109375" style="1" customWidth="1"/>
    <col min="8738" max="8744" width="18.7109375" style="1" customWidth="1"/>
    <col min="8745" max="8753" width="17.7109375" style="1" customWidth="1"/>
    <col min="8754" max="8760" width="18.7109375" style="1" customWidth="1"/>
    <col min="8761" max="8769" width="17.7109375" style="1" customWidth="1"/>
    <col min="8770" max="8776" width="18.7109375" style="1" customWidth="1"/>
    <col min="8777" max="8785" width="17.5703125" style="1" customWidth="1"/>
    <col min="8786" max="8792" width="18.5703125" style="1" customWidth="1"/>
    <col min="8793" max="8801" width="17.5703125" style="1" bestFit="1" customWidth="1"/>
    <col min="8802" max="8808" width="18.5703125" style="1" bestFit="1" customWidth="1"/>
    <col min="8809" max="8960" width="11.5703125" style="1"/>
    <col min="8961" max="8961" width="45.5703125" style="1" customWidth="1"/>
    <col min="8962" max="8962" width="8.85546875" style="1" bestFit="1" customWidth="1"/>
    <col min="8963" max="8963" width="13.7109375" style="1" bestFit="1" customWidth="1"/>
    <col min="8964" max="8964" width="16.85546875" style="1" customWidth="1"/>
    <col min="8965" max="8965" width="8.85546875" style="1" bestFit="1" customWidth="1"/>
    <col min="8966" max="8966" width="13.7109375" style="1" bestFit="1" customWidth="1"/>
    <col min="8967" max="8967" width="17.28515625" style="1" customWidth="1"/>
    <col min="8968" max="8968" width="15.85546875" style="1" bestFit="1" customWidth="1"/>
    <col min="8969" max="8977" width="17.7109375" style="1" customWidth="1"/>
    <col min="8978" max="8984" width="18.7109375" style="1" customWidth="1"/>
    <col min="8985" max="8993" width="17.7109375" style="1" customWidth="1"/>
    <col min="8994" max="9000" width="18.7109375" style="1" customWidth="1"/>
    <col min="9001" max="9009" width="17.7109375" style="1" customWidth="1"/>
    <col min="9010" max="9016" width="18.7109375" style="1" customWidth="1"/>
    <col min="9017" max="9025" width="17.7109375" style="1" customWidth="1"/>
    <col min="9026" max="9032" width="18.7109375" style="1" customWidth="1"/>
    <col min="9033" max="9041" width="17.5703125" style="1" customWidth="1"/>
    <col min="9042" max="9048" width="18.5703125" style="1" customWidth="1"/>
    <col min="9049" max="9057" width="17.5703125" style="1" bestFit="1" customWidth="1"/>
    <col min="9058" max="9064" width="18.5703125" style="1" bestFit="1" customWidth="1"/>
    <col min="9065" max="9216" width="11.5703125" style="1"/>
    <col min="9217" max="9217" width="45.5703125" style="1" customWidth="1"/>
    <col min="9218" max="9218" width="8.85546875" style="1" bestFit="1" customWidth="1"/>
    <col min="9219" max="9219" width="13.7109375" style="1" bestFit="1" customWidth="1"/>
    <col min="9220" max="9220" width="16.85546875" style="1" customWidth="1"/>
    <col min="9221" max="9221" width="8.85546875" style="1" bestFit="1" customWidth="1"/>
    <col min="9222" max="9222" width="13.7109375" style="1" bestFit="1" customWidth="1"/>
    <col min="9223" max="9223" width="17.28515625" style="1" customWidth="1"/>
    <col min="9224" max="9224" width="15.85546875" style="1" bestFit="1" customWidth="1"/>
    <col min="9225" max="9233" width="17.7109375" style="1" customWidth="1"/>
    <col min="9234" max="9240" width="18.7109375" style="1" customWidth="1"/>
    <col min="9241" max="9249" width="17.7109375" style="1" customWidth="1"/>
    <col min="9250" max="9256" width="18.7109375" style="1" customWidth="1"/>
    <col min="9257" max="9265" width="17.7109375" style="1" customWidth="1"/>
    <col min="9266" max="9272" width="18.7109375" style="1" customWidth="1"/>
    <col min="9273" max="9281" width="17.7109375" style="1" customWidth="1"/>
    <col min="9282" max="9288" width="18.7109375" style="1" customWidth="1"/>
    <col min="9289" max="9297" width="17.5703125" style="1" customWidth="1"/>
    <col min="9298" max="9304" width="18.5703125" style="1" customWidth="1"/>
    <col min="9305" max="9313" width="17.5703125" style="1" bestFit="1" customWidth="1"/>
    <col min="9314" max="9320" width="18.5703125" style="1" bestFit="1" customWidth="1"/>
    <col min="9321" max="9472" width="11.5703125" style="1"/>
    <col min="9473" max="9473" width="45.5703125" style="1" customWidth="1"/>
    <col min="9474" max="9474" width="8.85546875" style="1" bestFit="1" customWidth="1"/>
    <col min="9475" max="9475" width="13.7109375" style="1" bestFit="1" customWidth="1"/>
    <col min="9476" max="9476" width="16.85546875" style="1" customWidth="1"/>
    <col min="9477" max="9477" width="8.85546875" style="1" bestFit="1" customWidth="1"/>
    <col min="9478" max="9478" width="13.7109375" style="1" bestFit="1" customWidth="1"/>
    <col min="9479" max="9479" width="17.28515625" style="1" customWidth="1"/>
    <col min="9480" max="9480" width="15.85546875" style="1" bestFit="1" customWidth="1"/>
    <col min="9481" max="9489" width="17.7109375" style="1" customWidth="1"/>
    <col min="9490" max="9496" width="18.7109375" style="1" customWidth="1"/>
    <col min="9497" max="9505" width="17.7109375" style="1" customWidth="1"/>
    <col min="9506" max="9512" width="18.7109375" style="1" customWidth="1"/>
    <col min="9513" max="9521" width="17.7109375" style="1" customWidth="1"/>
    <col min="9522" max="9528" width="18.7109375" style="1" customWidth="1"/>
    <col min="9529" max="9537" width="17.7109375" style="1" customWidth="1"/>
    <col min="9538" max="9544" width="18.7109375" style="1" customWidth="1"/>
    <col min="9545" max="9553" width="17.5703125" style="1" customWidth="1"/>
    <col min="9554" max="9560" width="18.5703125" style="1" customWidth="1"/>
    <col min="9561" max="9569" width="17.5703125" style="1" bestFit="1" customWidth="1"/>
    <col min="9570" max="9576" width="18.5703125" style="1" bestFit="1" customWidth="1"/>
    <col min="9577" max="9728" width="11.5703125" style="1"/>
    <col min="9729" max="9729" width="45.5703125" style="1" customWidth="1"/>
    <col min="9730" max="9730" width="8.85546875" style="1" bestFit="1" customWidth="1"/>
    <col min="9731" max="9731" width="13.7109375" style="1" bestFit="1" customWidth="1"/>
    <col min="9732" max="9732" width="16.85546875" style="1" customWidth="1"/>
    <col min="9733" max="9733" width="8.85546875" style="1" bestFit="1" customWidth="1"/>
    <col min="9734" max="9734" width="13.7109375" style="1" bestFit="1" customWidth="1"/>
    <col min="9735" max="9735" width="17.28515625" style="1" customWidth="1"/>
    <col min="9736" max="9736" width="15.85546875" style="1" bestFit="1" customWidth="1"/>
    <col min="9737" max="9745" width="17.7109375" style="1" customWidth="1"/>
    <col min="9746" max="9752" width="18.7109375" style="1" customWidth="1"/>
    <col min="9753" max="9761" width="17.7109375" style="1" customWidth="1"/>
    <col min="9762" max="9768" width="18.7109375" style="1" customWidth="1"/>
    <col min="9769" max="9777" width="17.7109375" style="1" customWidth="1"/>
    <col min="9778" max="9784" width="18.7109375" style="1" customWidth="1"/>
    <col min="9785" max="9793" width="17.7109375" style="1" customWidth="1"/>
    <col min="9794" max="9800" width="18.7109375" style="1" customWidth="1"/>
    <col min="9801" max="9809" width="17.5703125" style="1" customWidth="1"/>
    <col min="9810" max="9816" width="18.5703125" style="1" customWidth="1"/>
    <col min="9817" max="9825" width="17.5703125" style="1" bestFit="1" customWidth="1"/>
    <col min="9826" max="9832" width="18.5703125" style="1" bestFit="1" customWidth="1"/>
    <col min="9833" max="9984" width="11.5703125" style="1"/>
    <col min="9985" max="9985" width="45.5703125" style="1" customWidth="1"/>
    <col min="9986" max="9986" width="8.85546875" style="1" bestFit="1" customWidth="1"/>
    <col min="9987" max="9987" width="13.7109375" style="1" bestFit="1" customWidth="1"/>
    <col min="9988" max="9988" width="16.85546875" style="1" customWidth="1"/>
    <col min="9989" max="9989" width="8.85546875" style="1" bestFit="1" customWidth="1"/>
    <col min="9990" max="9990" width="13.7109375" style="1" bestFit="1" customWidth="1"/>
    <col min="9991" max="9991" width="17.28515625" style="1" customWidth="1"/>
    <col min="9992" max="9992" width="15.85546875" style="1" bestFit="1" customWidth="1"/>
    <col min="9993" max="10001" width="17.7109375" style="1" customWidth="1"/>
    <col min="10002" max="10008" width="18.7109375" style="1" customWidth="1"/>
    <col min="10009" max="10017" width="17.7109375" style="1" customWidth="1"/>
    <col min="10018" max="10024" width="18.7109375" style="1" customWidth="1"/>
    <col min="10025" max="10033" width="17.7109375" style="1" customWidth="1"/>
    <col min="10034" max="10040" width="18.7109375" style="1" customWidth="1"/>
    <col min="10041" max="10049" width="17.7109375" style="1" customWidth="1"/>
    <col min="10050" max="10056" width="18.7109375" style="1" customWidth="1"/>
    <col min="10057" max="10065" width="17.5703125" style="1" customWidth="1"/>
    <col min="10066" max="10072" width="18.5703125" style="1" customWidth="1"/>
    <col min="10073" max="10081" width="17.5703125" style="1" bestFit="1" customWidth="1"/>
    <col min="10082" max="10088" width="18.5703125" style="1" bestFit="1" customWidth="1"/>
    <col min="10089" max="10240" width="11.5703125" style="1"/>
    <col min="10241" max="10241" width="45.5703125" style="1" customWidth="1"/>
    <col min="10242" max="10242" width="8.85546875" style="1" bestFit="1" customWidth="1"/>
    <col min="10243" max="10243" width="13.7109375" style="1" bestFit="1" customWidth="1"/>
    <col min="10244" max="10244" width="16.85546875" style="1" customWidth="1"/>
    <col min="10245" max="10245" width="8.85546875" style="1" bestFit="1" customWidth="1"/>
    <col min="10246" max="10246" width="13.7109375" style="1" bestFit="1" customWidth="1"/>
    <col min="10247" max="10247" width="17.28515625" style="1" customWidth="1"/>
    <col min="10248" max="10248" width="15.85546875" style="1" bestFit="1" customWidth="1"/>
    <col min="10249" max="10257" width="17.7109375" style="1" customWidth="1"/>
    <col min="10258" max="10264" width="18.7109375" style="1" customWidth="1"/>
    <col min="10265" max="10273" width="17.7109375" style="1" customWidth="1"/>
    <col min="10274" max="10280" width="18.7109375" style="1" customWidth="1"/>
    <col min="10281" max="10289" width="17.7109375" style="1" customWidth="1"/>
    <col min="10290" max="10296" width="18.7109375" style="1" customWidth="1"/>
    <col min="10297" max="10305" width="17.7109375" style="1" customWidth="1"/>
    <col min="10306" max="10312" width="18.7109375" style="1" customWidth="1"/>
    <col min="10313" max="10321" width="17.5703125" style="1" customWidth="1"/>
    <col min="10322" max="10328" width="18.5703125" style="1" customWidth="1"/>
    <col min="10329" max="10337" width="17.5703125" style="1" bestFit="1" customWidth="1"/>
    <col min="10338" max="10344" width="18.5703125" style="1" bestFit="1" customWidth="1"/>
    <col min="10345" max="10496" width="11.5703125" style="1"/>
    <col min="10497" max="10497" width="45.5703125" style="1" customWidth="1"/>
    <col min="10498" max="10498" width="8.85546875" style="1" bestFit="1" customWidth="1"/>
    <col min="10499" max="10499" width="13.7109375" style="1" bestFit="1" customWidth="1"/>
    <col min="10500" max="10500" width="16.85546875" style="1" customWidth="1"/>
    <col min="10501" max="10501" width="8.85546875" style="1" bestFit="1" customWidth="1"/>
    <col min="10502" max="10502" width="13.7109375" style="1" bestFit="1" customWidth="1"/>
    <col min="10503" max="10503" width="17.28515625" style="1" customWidth="1"/>
    <col min="10504" max="10504" width="15.85546875" style="1" bestFit="1" customWidth="1"/>
    <col min="10505" max="10513" width="17.7109375" style="1" customWidth="1"/>
    <col min="10514" max="10520" width="18.7109375" style="1" customWidth="1"/>
    <col min="10521" max="10529" width="17.7109375" style="1" customWidth="1"/>
    <col min="10530" max="10536" width="18.7109375" style="1" customWidth="1"/>
    <col min="10537" max="10545" width="17.7109375" style="1" customWidth="1"/>
    <col min="10546" max="10552" width="18.7109375" style="1" customWidth="1"/>
    <col min="10553" max="10561" width="17.7109375" style="1" customWidth="1"/>
    <col min="10562" max="10568" width="18.7109375" style="1" customWidth="1"/>
    <col min="10569" max="10577" width="17.5703125" style="1" customWidth="1"/>
    <col min="10578" max="10584" width="18.5703125" style="1" customWidth="1"/>
    <col min="10585" max="10593" width="17.5703125" style="1" bestFit="1" customWidth="1"/>
    <col min="10594" max="10600" width="18.5703125" style="1" bestFit="1" customWidth="1"/>
    <col min="10601" max="10752" width="11.5703125" style="1"/>
    <col min="10753" max="10753" width="45.5703125" style="1" customWidth="1"/>
    <col min="10754" max="10754" width="8.85546875" style="1" bestFit="1" customWidth="1"/>
    <col min="10755" max="10755" width="13.7109375" style="1" bestFit="1" customWidth="1"/>
    <col min="10756" max="10756" width="16.85546875" style="1" customWidth="1"/>
    <col min="10757" max="10757" width="8.85546875" style="1" bestFit="1" customWidth="1"/>
    <col min="10758" max="10758" width="13.7109375" style="1" bestFit="1" customWidth="1"/>
    <col min="10759" max="10759" width="17.28515625" style="1" customWidth="1"/>
    <col min="10760" max="10760" width="15.85546875" style="1" bestFit="1" customWidth="1"/>
    <col min="10761" max="10769" width="17.7109375" style="1" customWidth="1"/>
    <col min="10770" max="10776" width="18.7109375" style="1" customWidth="1"/>
    <col min="10777" max="10785" width="17.7109375" style="1" customWidth="1"/>
    <col min="10786" max="10792" width="18.7109375" style="1" customWidth="1"/>
    <col min="10793" max="10801" width="17.7109375" style="1" customWidth="1"/>
    <col min="10802" max="10808" width="18.7109375" style="1" customWidth="1"/>
    <col min="10809" max="10817" width="17.7109375" style="1" customWidth="1"/>
    <col min="10818" max="10824" width="18.7109375" style="1" customWidth="1"/>
    <col min="10825" max="10833" width="17.5703125" style="1" customWidth="1"/>
    <col min="10834" max="10840" width="18.5703125" style="1" customWidth="1"/>
    <col min="10841" max="10849" width="17.5703125" style="1" bestFit="1" customWidth="1"/>
    <col min="10850" max="10856" width="18.5703125" style="1" bestFit="1" customWidth="1"/>
    <col min="10857" max="11008" width="11.5703125" style="1"/>
    <col min="11009" max="11009" width="45.5703125" style="1" customWidth="1"/>
    <col min="11010" max="11010" width="8.85546875" style="1" bestFit="1" customWidth="1"/>
    <col min="11011" max="11011" width="13.7109375" style="1" bestFit="1" customWidth="1"/>
    <col min="11012" max="11012" width="16.85546875" style="1" customWidth="1"/>
    <col min="11013" max="11013" width="8.85546875" style="1" bestFit="1" customWidth="1"/>
    <col min="11014" max="11014" width="13.7109375" style="1" bestFit="1" customWidth="1"/>
    <col min="11015" max="11015" width="17.28515625" style="1" customWidth="1"/>
    <col min="11016" max="11016" width="15.85546875" style="1" bestFit="1" customWidth="1"/>
    <col min="11017" max="11025" width="17.7109375" style="1" customWidth="1"/>
    <col min="11026" max="11032" width="18.7109375" style="1" customWidth="1"/>
    <col min="11033" max="11041" width="17.7109375" style="1" customWidth="1"/>
    <col min="11042" max="11048" width="18.7109375" style="1" customWidth="1"/>
    <col min="11049" max="11057" width="17.7109375" style="1" customWidth="1"/>
    <col min="11058" max="11064" width="18.7109375" style="1" customWidth="1"/>
    <col min="11065" max="11073" width="17.7109375" style="1" customWidth="1"/>
    <col min="11074" max="11080" width="18.7109375" style="1" customWidth="1"/>
    <col min="11081" max="11089" width="17.5703125" style="1" customWidth="1"/>
    <col min="11090" max="11096" width="18.5703125" style="1" customWidth="1"/>
    <col min="11097" max="11105" width="17.5703125" style="1" bestFit="1" customWidth="1"/>
    <col min="11106" max="11112" width="18.5703125" style="1" bestFit="1" customWidth="1"/>
    <col min="11113" max="11264" width="11.5703125" style="1"/>
    <col min="11265" max="11265" width="45.5703125" style="1" customWidth="1"/>
    <col min="11266" max="11266" width="8.85546875" style="1" bestFit="1" customWidth="1"/>
    <col min="11267" max="11267" width="13.7109375" style="1" bestFit="1" customWidth="1"/>
    <col min="11268" max="11268" width="16.85546875" style="1" customWidth="1"/>
    <col min="11269" max="11269" width="8.85546875" style="1" bestFit="1" customWidth="1"/>
    <col min="11270" max="11270" width="13.7109375" style="1" bestFit="1" customWidth="1"/>
    <col min="11271" max="11271" width="17.28515625" style="1" customWidth="1"/>
    <col min="11272" max="11272" width="15.85546875" style="1" bestFit="1" customWidth="1"/>
    <col min="11273" max="11281" width="17.7109375" style="1" customWidth="1"/>
    <col min="11282" max="11288" width="18.7109375" style="1" customWidth="1"/>
    <col min="11289" max="11297" width="17.7109375" style="1" customWidth="1"/>
    <col min="11298" max="11304" width="18.7109375" style="1" customWidth="1"/>
    <col min="11305" max="11313" width="17.7109375" style="1" customWidth="1"/>
    <col min="11314" max="11320" width="18.7109375" style="1" customWidth="1"/>
    <col min="11321" max="11329" width="17.7109375" style="1" customWidth="1"/>
    <col min="11330" max="11336" width="18.7109375" style="1" customWidth="1"/>
    <col min="11337" max="11345" width="17.5703125" style="1" customWidth="1"/>
    <col min="11346" max="11352" width="18.5703125" style="1" customWidth="1"/>
    <col min="11353" max="11361" width="17.5703125" style="1" bestFit="1" customWidth="1"/>
    <col min="11362" max="11368" width="18.5703125" style="1" bestFit="1" customWidth="1"/>
    <col min="11369" max="11520" width="11.5703125" style="1"/>
    <col min="11521" max="11521" width="45.5703125" style="1" customWidth="1"/>
    <col min="11522" max="11522" width="8.85546875" style="1" bestFit="1" customWidth="1"/>
    <col min="11523" max="11523" width="13.7109375" style="1" bestFit="1" customWidth="1"/>
    <col min="11524" max="11524" width="16.85546875" style="1" customWidth="1"/>
    <col min="11525" max="11525" width="8.85546875" style="1" bestFit="1" customWidth="1"/>
    <col min="11526" max="11526" width="13.7109375" style="1" bestFit="1" customWidth="1"/>
    <col min="11527" max="11527" width="17.28515625" style="1" customWidth="1"/>
    <col min="11528" max="11528" width="15.85546875" style="1" bestFit="1" customWidth="1"/>
    <col min="11529" max="11537" width="17.7109375" style="1" customWidth="1"/>
    <col min="11538" max="11544" width="18.7109375" style="1" customWidth="1"/>
    <col min="11545" max="11553" width="17.7109375" style="1" customWidth="1"/>
    <col min="11554" max="11560" width="18.7109375" style="1" customWidth="1"/>
    <col min="11561" max="11569" width="17.7109375" style="1" customWidth="1"/>
    <col min="11570" max="11576" width="18.7109375" style="1" customWidth="1"/>
    <col min="11577" max="11585" width="17.7109375" style="1" customWidth="1"/>
    <col min="11586" max="11592" width="18.7109375" style="1" customWidth="1"/>
    <col min="11593" max="11601" width="17.5703125" style="1" customWidth="1"/>
    <col min="11602" max="11608" width="18.5703125" style="1" customWidth="1"/>
    <col min="11609" max="11617" width="17.5703125" style="1" bestFit="1" customWidth="1"/>
    <col min="11618" max="11624" width="18.5703125" style="1" bestFit="1" customWidth="1"/>
    <col min="11625" max="11776" width="11.5703125" style="1"/>
    <col min="11777" max="11777" width="45.5703125" style="1" customWidth="1"/>
    <col min="11778" max="11778" width="8.85546875" style="1" bestFit="1" customWidth="1"/>
    <col min="11779" max="11779" width="13.7109375" style="1" bestFit="1" customWidth="1"/>
    <col min="11780" max="11780" width="16.85546875" style="1" customWidth="1"/>
    <col min="11781" max="11781" width="8.85546875" style="1" bestFit="1" customWidth="1"/>
    <col min="11782" max="11782" width="13.7109375" style="1" bestFit="1" customWidth="1"/>
    <col min="11783" max="11783" width="17.28515625" style="1" customWidth="1"/>
    <col min="11784" max="11784" width="15.85546875" style="1" bestFit="1" customWidth="1"/>
    <col min="11785" max="11793" width="17.7109375" style="1" customWidth="1"/>
    <col min="11794" max="11800" width="18.7109375" style="1" customWidth="1"/>
    <col min="11801" max="11809" width="17.7109375" style="1" customWidth="1"/>
    <col min="11810" max="11816" width="18.7109375" style="1" customWidth="1"/>
    <col min="11817" max="11825" width="17.7109375" style="1" customWidth="1"/>
    <col min="11826" max="11832" width="18.7109375" style="1" customWidth="1"/>
    <col min="11833" max="11841" width="17.7109375" style="1" customWidth="1"/>
    <col min="11842" max="11848" width="18.7109375" style="1" customWidth="1"/>
    <col min="11849" max="11857" width="17.5703125" style="1" customWidth="1"/>
    <col min="11858" max="11864" width="18.5703125" style="1" customWidth="1"/>
    <col min="11865" max="11873" width="17.5703125" style="1" bestFit="1" customWidth="1"/>
    <col min="11874" max="11880" width="18.5703125" style="1" bestFit="1" customWidth="1"/>
    <col min="11881" max="12032" width="11.5703125" style="1"/>
    <col min="12033" max="12033" width="45.5703125" style="1" customWidth="1"/>
    <col min="12034" max="12034" width="8.85546875" style="1" bestFit="1" customWidth="1"/>
    <col min="12035" max="12035" width="13.7109375" style="1" bestFit="1" customWidth="1"/>
    <col min="12036" max="12036" width="16.85546875" style="1" customWidth="1"/>
    <col min="12037" max="12037" width="8.85546875" style="1" bestFit="1" customWidth="1"/>
    <col min="12038" max="12038" width="13.7109375" style="1" bestFit="1" customWidth="1"/>
    <col min="12039" max="12039" width="17.28515625" style="1" customWidth="1"/>
    <col min="12040" max="12040" width="15.85546875" style="1" bestFit="1" customWidth="1"/>
    <col min="12041" max="12049" width="17.7109375" style="1" customWidth="1"/>
    <col min="12050" max="12056" width="18.7109375" style="1" customWidth="1"/>
    <col min="12057" max="12065" width="17.7109375" style="1" customWidth="1"/>
    <col min="12066" max="12072" width="18.7109375" style="1" customWidth="1"/>
    <col min="12073" max="12081" width="17.7109375" style="1" customWidth="1"/>
    <col min="12082" max="12088" width="18.7109375" style="1" customWidth="1"/>
    <col min="12089" max="12097" width="17.7109375" style="1" customWidth="1"/>
    <col min="12098" max="12104" width="18.7109375" style="1" customWidth="1"/>
    <col min="12105" max="12113" width="17.5703125" style="1" customWidth="1"/>
    <col min="12114" max="12120" width="18.5703125" style="1" customWidth="1"/>
    <col min="12121" max="12129" width="17.5703125" style="1" bestFit="1" customWidth="1"/>
    <col min="12130" max="12136" width="18.5703125" style="1" bestFit="1" customWidth="1"/>
    <col min="12137" max="12288" width="11.5703125" style="1"/>
    <col min="12289" max="12289" width="45.5703125" style="1" customWidth="1"/>
    <col min="12290" max="12290" width="8.85546875" style="1" bestFit="1" customWidth="1"/>
    <col min="12291" max="12291" width="13.7109375" style="1" bestFit="1" customWidth="1"/>
    <col min="12292" max="12292" width="16.85546875" style="1" customWidth="1"/>
    <col min="12293" max="12293" width="8.85546875" style="1" bestFit="1" customWidth="1"/>
    <col min="12294" max="12294" width="13.7109375" style="1" bestFit="1" customWidth="1"/>
    <col min="12295" max="12295" width="17.28515625" style="1" customWidth="1"/>
    <col min="12296" max="12296" width="15.85546875" style="1" bestFit="1" customWidth="1"/>
    <col min="12297" max="12305" width="17.7109375" style="1" customWidth="1"/>
    <col min="12306" max="12312" width="18.7109375" style="1" customWidth="1"/>
    <col min="12313" max="12321" width="17.7109375" style="1" customWidth="1"/>
    <col min="12322" max="12328" width="18.7109375" style="1" customWidth="1"/>
    <col min="12329" max="12337" width="17.7109375" style="1" customWidth="1"/>
    <col min="12338" max="12344" width="18.7109375" style="1" customWidth="1"/>
    <col min="12345" max="12353" width="17.7109375" style="1" customWidth="1"/>
    <col min="12354" max="12360" width="18.7109375" style="1" customWidth="1"/>
    <col min="12361" max="12369" width="17.5703125" style="1" customWidth="1"/>
    <col min="12370" max="12376" width="18.5703125" style="1" customWidth="1"/>
    <col min="12377" max="12385" width="17.5703125" style="1" bestFit="1" customWidth="1"/>
    <col min="12386" max="12392" width="18.5703125" style="1" bestFit="1" customWidth="1"/>
    <col min="12393" max="12544" width="11.5703125" style="1"/>
    <col min="12545" max="12545" width="45.5703125" style="1" customWidth="1"/>
    <col min="12546" max="12546" width="8.85546875" style="1" bestFit="1" customWidth="1"/>
    <col min="12547" max="12547" width="13.7109375" style="1" bestFit="1" customWidth="1"/>
    <col min="12548" max="12548" width="16.85546875" style="1" customWidth="1"/>
    <col min="12549" max="12549" width="8.85546875" style="1" bestFit="1" customWidth="1"/>
    <col min="12550" max="12550" width="13.7109375" style="1" bestFit="1" customWidth="1"/>
    <col min="12551" max="12551" width="17.28515625" style="1" customWidth="1"/>
    <col min="12552" max="12552" width="15.85546875" style="1" bestFit="1" customWidth="1"/>
    <col min="12553" max="12561" width="17.7109375" style="1" customWidth="1"/>
    <col min="12562" max="12568" width="18.7109375" style="1" customWidth="1"/>
    <col min="12569" max="12577" width="17.7109375" style="1" customWidth="1"/>
    <col min="12578" max="12584" width="18.7109375" style="1" customWidth="1"/>
    <col min="12585" max="12593" width="17.7109375" style="1" customWidth="1"/>
    <col min="12594" max="12600" width="18.7109375" style="1" customWidth="1"/>
    <col min="12601" max="12609" width="17.7109375" style="1" customWidth="1"/>
    <col min="12610" max="12616" width="18.7109375" style="1" customWidth="1"/>
    <col min="12617" max="12625" width="17.5703125" style="1" customWidth="1"/>
    <col min="12626" max="12632" width="18.5703125" style="1" customWidth="1"/>
    <col min="12633" max="12641" width="17.5703125" style="1" bestFit="1" customWidth="1"/>
    <col min="12642" max="12648" width="18.5703125" style="1" bestFit="1" customWidth="1"/>
    <col min="12649" max="12800" width="11.5703125" style="1"/>
    <col min="12801" max="12801" width="45.5703125" style="1" customWidth="1"/>
    <col min="12802" max="12802" width="8.85546875" style="1" bestFit="1" customWidth="1"/>
    <col min="12803" max="12803" width="13.7109375" style="1" bestFit="1" customWidth="1"/>
    <col min="12804" max="12804" width="16.85546875" style="1" customWidth="1"/>
    <col min="12805" max="12805" width="8.85546875" style="1" bestFit="1" customWidth="1"/>
    <col min="12806" max="12806" width="13.7109375" style="1" bestFit="1" customWidth="1"/>
    <col min="12807" max="12807" width="17.28515625" style="1" customWidth="1"/>
    <col min="12808" max="12808" width="15.85546875" style="1" bestFit="1" customWidth="1"/>
    <col min="12809" max="12817" width="17.7109375" style="1" customWidth="1"/>
    <col min="12818" max="12824" width="18.7109375" style="1" customWidth="1"/>
    <col min="12825" max="12833" width="17.7109375" style="1" customWidth="1"/>
    <col min="12834" max="12840" width="18.7109375" style="1" customWidth="1"/>
    <col min="12841" max="12849" width="17.7109375" style="1" customWidth="1"/>
    <col min="12850" max="12856" width="18.7109375" style="1" customWidth="1"/>
    <col min="12857" max="12865" width="17.7109375" style="1" customWidth="1"/>
    <col min="12866" max="12872" width="18.7109375" style="1" customWidth="1"/>
    <col min="12873" max="12881" width="17.5703125" style="1" customWidth="1"/>
    <col min="12882" max="12888" width="18.5703125" style="1" customWidth="1"/>
    <col min="12889" max="12897" width="17.5703125" style="1" bestFit="1" customWidth="1"/>
    <col min="12898" max="12904" width="18.5703125" style="1" bestFit="1" customWidth="1"/>
    <col min="12905" max="13056" width="11.5703125" style="1"/>
    <col min="13057" max="13057" width="45.5703125" style="1" customWidth="1"/>
    <col min="13058" max="13058" width="8.85546875" style="1" bestFit="1" customWidth="1"/>
    <col min="13059" max="13059" width="13.7109375" style="1" bestFit="1" customWidth="1"/>
    <col min="13060" max="13060" width="16.85546875" style="1" customWidth="1"/>
    <col min="13061" max="13061" width="8.85546875" style="1" bestFit="1" customWidth="1"/>
    <col min="13062" max="13062" width="13.7109375" style="1" bestFit="1" customWidth="1"/>
    <col min="13063" max="13063" width="17.28515625" style="1" customWidth="1"/>
    <col min="13064" max="13064" width="15.85546875" style="1" bestFit="1" customWidth="1"/>
    <col min="13065" max="13073" width="17.7109375" style="1" customWidth="1"/>
    <col min="13074" max="13080" width="18.7109375" style="1" customWidth="1"/>
    <col min="13081" max="13089" width="17.7109375" style="1" customWidth="1"/>
    <col min="13090" max="13096" width="18.7109375" style="1" customWidth="1"/>
    <col min="13097" max="13105" width="17.7109375" style="1" customWidth="1"/>
    <col min="13106" max="13112" width="18.7109375" style="1" customWidth="1"/>
    <col min="13113" max="13121" width="17.7109375" style="1" customWidth="1"/>
    <col min="13122" max="13128" width="18.7109375" style="1" customWidth="1"/>
    <col min="13129" max="13137" width="17.5703125" style="1" customWidth="1"/>
    <col min="13138" max="13144" width="18.5703125" style="1" customWidth="1"/>
    <col min="13145" max="13153" width="17.5703125" style="1" bestFit="1" customWidth="1"/>
    <col min="13154" max="13160" width="18.5703125" style="1" bestFit="1" customWidth="1"/>
    <col min="13161" max="13312" width="11.5703125" style="1"/>
    <col min="13313" max="13313" width="45.5703125" style="1" customWidth="1"/>
    <col min="13314" max="13314" width="8.85546875" style="1" bestFit="1" customWidth="1"/>
    <col min="13315" max="13315" width="13.7109375" style="1" bestFit="1" customWidth="1"/>
    <col min="13316" max="13316" width="16.85546875" style="1" customWidth="1"/>
    <col min="13317" max="13317" width="8.85546875" style="1" bestFit="1" customWidth="1"/>
    <col min="13318" max="13318" width="13.7109375" style="1" bestFit="1" customWidth="1"/>
    <col min="13319" max="13319" width="17.28515625" style="1" customWidth="1"/>
    <col min="13320" max="13320" width="15.85546875" style="1" bestFit="1" customWidth="1"/>
    <col min="13321" max="13329" width="17.7109375" style="1" customWidth="1"/>
    <col min="13330" max="13336" width="18.7109375" style="1" customWidth="1"/>
    <col min="13337" max="13345" width="17.7109375" style="1" customWidth="1"/>
    <col min="13346" max="13352" width="18.7109375" style="1" customWidth="1"/>
    <col min="13353" max="13361" width="17.7109375" style="1" customWidth="1"/>
    <col min="13362" max="13368" width="18.7109375" style="1" customWidth="1"/>
    <col min="13369" max="13377" width="17.7109375" style="1" customWidth="1"/>
    <col min="13378" max="13384" width="18.7109375" style="1" customWidth="1"/>
    <col min="13385" max="13393" width="17.5703125" style="1" customWidth="1"/>
    <col min="13394" max="13400" width="18.5703125" style="1" customWidth="1"/>
    <col min="13401" max="13409" width="17.5703125" style="1" bestFit="1" customWidth="1"/>
    <col min="13410" max="13416" width="18.5703125" style="1" bestFit="1" customWidth="1"/>
    <col min="13417" max="13568" width="11.5703125" style="1"/>
    <col min="13569" max="13569" width="45.5703125" style="1" customWidth="1"/>
    <col min="13570" max="13570" width="8.85546875" style="1" bestFit="1" customWidth="1"/>
    <col min="13571" max="13571" width="13.7109375" style="1" bestFit="1" customWidth="1"/>
    <col min="13572" max="13572" width="16.85546875" style="1" customWidth="1"/>
    <col min="13573" max="13573" width="8.85546875" style="1" bestFit="1" customWidth="1"/>
    <col min="13574" max="13574" width="13.7109375" style="1" bestFit="1" customWidth="1"/>
    <col min="13575" max="13575" width="17.28515625" style="1" customWidth="1"/>
    <col min="13576" max="13576" width="15.85546875" style="1" bestFit="1" customWidth="1"/>
    <col min="13577" max="13585" width="17.7109375" style="1" customWidth="1"/>
    <col min="13586" max="13592" width="18.7109375" style="1" customWidth="1"/>
    <col min="13593" max="13601" width="17.7109375" style="1" customWidth="1"/>
    <col min="13602" max="13608" width="18.7109375" style="1" customWidth="1"/>
    <col min="13609" max="13617" width="17.7109375" style="1" customWidth="1"/>
    <col min="13618" max="13624" width="18.7109375" style="1" customWidth="1"/>
    <col min="13625" max="13633" width="17.7109375" style="1" customWidth="1"/>
    <col min="13634" max="13640" width="18.7109375" style="1" customWidth="1"/>
    <col min="13641" max="13649" width="17.5703125" style="1" customWidth="1"/>
    <col min="13650" max="13656" width="18.5703125" style="1" customWidth="1"/>
    <col min="13657" max="13665" width="17.5703125" style="1" bestFit="1" customWidth="1"/>
    <col min="13666" max="13672" width="18.5703125" style="1" bestFit="1" customWidth="1"/>
    <col min="13673" max="13824" width="11.5703125" style="1"/>
    <col min="13825" max="13825" width="45.5703125" style="1" customWidth="1"/>
    <col min="13826" max="13826" width="8.85546875" style="1" bestFit="1" customWidth="1"/>
    <col min="13827" max="13827" width="13.7109375" style="1" bestFit="1" customWidth="1"/>
    <col min="13828" max="13828" width="16.85546875" style="1" customWidth="1"/>
    <col min="13829" max="13829" width="8.85546875" style="1" bestFit="1" customWidth="1"/>
    <col min="13830" max="13830" width="13.7109375" style="1" bestFit="1" customWidth="1"/>
    <col min="13831" max="13831" width="17.28515625" style="1" customWidth="1"/>
    <col min="13832" max="13832" width="15.85546875" style="1" bestFit="1" customWidth="1"/>
    <col min="13833" max="13841" width="17.7109375" style="1" customWidth="1"/>
    <col min="13842" max="13848" width="18.7109375" style="1" customWidth="1"/>
    <col min="13849" max="13857" width="17.7109375" style="1" customWidth="1"/>
    <col min="13858" max="13864" width="18.7109375" style="1" customWidth="1"/>
    <col min="13865" max="13873" width="17.7109375" style="1" customWidth="1"/>
    <col min="13874" max="13880" width="18.7109375" style="1" customWidth="1"/>
    <col min="13881" max="13889" width="17.7109375" style="1" customWidth="1"/>
    <col min="13890" max="13896" width="18.7109375" style="1" customWidth="1"/>
    <col min="13897" max="13905" width="17.5703125" style="1" customWidth="1"/>
    <col min="13906" max="13912" width="18.5703125" style="1" customWidth="1"/>
    <col min="13913" max="13921" width="17.5703125" style="1" bestFit="1" customWidth="1"/>
    <col min="13922" max="13928" width="18.5703125" style="1" bestFit="1" customWidth="1"/>
    <col min="13929" max="14080" width="11.5703125" style="1"/>
    <col min="14081" max="14081" width="45.5703125" style="1" customWidth="1"/>
    <col min="14082" max="14082" width="8.85546875" style="1" bestFit="1" customWidth="1"/>
    <col min="14083" max="14083" width="13.7109375" style="1" bestFit="1" customWidth="1"/>
    <col min="14084" max="14084" width="16.85546875" style="1" customWidth="1"/>
    <col min="14085" max="14085" width="8.85546875" style="1" bestFit="1" customWidth="1"/>
    <col min="14086" max="14086" width="13.7109375" style="1" bestFit="1" customWidth="1"/>
    <col min="14087" max="14087" width="17.28515625" style="1" customWidth="1"/>
    <col min="14088" max="14088" width="15.85546875" style="1" bestFit="1" customWidth="1"/>
    <col min="14089" max="14097" width="17.7109375" style="1" customWidth="1"/>
    <col min="14098" max="14104" width="18.7109375" style="1" customWidth="1"/>
    <col min="14105" max="14113" width="17.7109375" style="1" customWidth="1"/>
    <col min="14114" max="14120" width="18.7109375" style="1" customWidth="1"/>
    <col min="14121" max="14129" width="17.7109375" style="1" customWidth="1"/>
    <col min="14130" max="14136" width="18.7109375" style="1" customWidth="1"/>
    <col min="14137" max="14145" width="17.7109375" style="1" customWidth="1"/>
    <col min="14146" max="14152" width="18.7109375" style="1" customWidth="1"/>
    <col min="14153" max="14161" width="17.5703125" style="1" customWidth="1"/>
    <col min="14162" max="14168" width="18.5703125" style="1" customWidth="1"/>
    <col min="14169" max="14177" width="17.5703125" style="1" bestFit="1" customWidth="1"/>
    <col min="14178" max="14184" width="18.5703125" style="1" bestFit="1" customWidth="1"/>
    <col min="14185" max="14336" width="11.5703125" style="1"/>
    <col min="14337" max="14337" width="45.5703125" style="1" customWidth="1"/>
    <col min="14338" max="14338" width="8.85546875" style="1" bestFit="1" customWidth="1"/>
    <col min="14339" max="14339" width="13.7109375" style="1" bestFit="1" customWidth="1"/>
    <col min="14340" max="14340" width="16.85546875" style="1" customWidth="1"/>
    <col min="14341" max="14341" width="8.85546875" style="1" bestFit="1" customWidth="1"/>
    <col min="14342" max="14342" width="13.7109375" style="1" bestFit="1" customWidth="1"/>
    <col min="14343" max="14343" width="17.28515625" style="1" customWidth="1"/>
    <col min="14344" max="14344" width="15.85546875" style="1" bestFit="1" customWidth="1"/>
    <col min="14345" max="14353" width="17.7109375" style="1" customWidth="1"/>
    <col min="14354" max="14360" width="18.7109375" style="1" customWidth="1"/>
    <col min="14361" max="14369" width="17.7109375" style="1" customWidth="1"/>
    <col min="14370" max="14376" width="18.7109375" style="1" customWidth="1"/>
    <col min="14377" max="14385" width="17.7109375" style="1" customWidth="1"/>
    <col min="14386" max="14392" width="18.7109375" style="1" customWidth="1"/>
    <col min="14393" max="14401" width="17.7109375" style="1" customWidth="1"/>
    <col min="14402" max="14408" width="18.7109375" style="1" customWidth="1"/>
    <col min="14409" max="14417" width="17.5703125" style="1" customWidth="1"/>
    <col min="14418" max="14424" width="18.5703125" style="1" customWidth="1"/>
    <col min="14425" max="14433" width="17.5703125" style="1" bestFit="1" customWidth="1"/>
    <col min="14434" max="14440" width="18.5703125" style="1" bestFit="1" customWidth="1"/>
    <col min="14441" max="14592" width="11.5703125" style="1"/>
    <col min="14593" max="14593" width="45.5703125" style="1" customWidth="1"/>
    <col min="14594" max="14594" width="8.85546875" style="1" bestFit="1" customWidth="1"/>
    <col min="14595" max="14595" width="13.7109375" style="1" bestFit="1" customWidth="1"/>
    <col min="14596" max="14596" width="16.85546875" style="1" customWidth="1"/>
    <col min="14597" max="14597" width="8.85546875" style="1" bestFit="1" customWidth="1"/>
    <col min="14598" max="14598" width="13.7109375" style="1" bestFit="1" customWidth="1"/>
    <col min="14599" max="14599" width="17.28515625" style="1" customWidth="1"/>
    <col min="14600" max="14600" width="15.85546875" style="1" bestFit="1" customWidth="1"/>
    <col min="14601" max="14609" width="17.7109375" style="1" customWidth="1"/>
    <col min="14610" max="14616" width="18.7109375" style="1" customWidth="1"/>
    <col min="14617" max="14625" width="17.7109375" style="1" customWidth="1"/>
    <col min="14626" max="14632" width="18.7109375" style="1" customWidth="1"/>
    <col min="14633" max="14641" width="17.7109375" style="1" customWidth="1"/>
    <col min="14642" max="14648" width="18.7109375" style="1" customWidth="1"/>
    <col min="14649" max="14657" width="17.7109375" style="1" customWidth="1"/>
    <col min="14658" max="14664" width="18.7109375" style="1" customWidth="1"/>
    <col min="14665" max="14673" width="17.5703125" style="1" customWidth="1"/>
    <col min="14674" max="14680" width="18.5703125" style="1" customWidth="1"/>
    <col min="14681" max="14689" width="17.5703125" style="1" bestFit="1" customWidth="1"/>
    <col min="14690" max="14696" width="18.5703125" style="1" bestFit="1" customWidth="1"/>
    <col min="14697" max="14848" width="11.5703125" style="1"/>
    <col min="14849" max="14849" width="45.5703125" style="1" customWidth="1"/>
    <col min="14850" max="14850" width="8.85546875" style="1" bestFit="1" customWidth="1"/>
    <col min="14851" max="14851" width="13.7109375" style="1" bestFit="1" customWidth="1"/>
    <col min="14852" max="14852" width="16.85546875" style="1" customWidth="1"/>
    <col min="14853" max="14853" width="8.85546875" style="1" bestFit="1" customWidth="1"/>
    <col min="14854" max="14854" width="13.7109375" style="1" bestFit="1" customWidth="1"/>
    <col min="14855" max="14855" width="17.28515625" style="1" customWidth="1"/>
    <col min="14856" max="14856" width="15.85546875" style="1" bestFit="1" customWidth="1"/>
    <col min="14857" max="14865" width="17.7109375" style="1" customWidth="1"/>
    <col min="14866" max="14872" width="18.7109375" style="1" customWidth="1"/>
    <col min="14873" max="14881" width="17.7109375" style="1" customWidth="1"/>
    <col min="14882" max="14888" width="18.7109375" style="1" customWidth="1"/>
    <col min="14889" max="14897" width="17.7109375" style="1" customWidth="1"/>
    <col min="14898" max="14904" width="18.7109375" style="1" customWidth="1"/>
    <col min="14905" max="14913" width="17.7109375" style="1" customWidth="1"/>
    <col min="14914" max="14920" width="18.7109375" style="1" customWidth="1"/>
    <col min="14921" max="14929" width="17.5703125" style="1" customWidth="1"/>
    <col min="14930" max="14936" width="18.5703125" style="1" customWidth="1"/>
    <col min="14937" max="14945" width="17.5703125" style="1" bestFit="1" customWidth="1"/>
    <col min="14946" max="14952" width="18.5703125" style="1" bestFit="1" customWidth="1"/>
    <col min="14953" max="15104" width="11.5703125" style="1"/>
    <col min="15105" max="15105" width="45.5703125" style="1" customWidth="1"/>
    <col min="15106" max="15106" width="8.85546875" style="1" bestFit="1" customWidth="1"/>
    <col min="15107" max="15107" width="13.7109375" style="1" bestFit="1" customWidth="1"/>
    <col min="15108" max="15108" width="16.85546875" style="1" customWidth="1"/>
    <col min="15109" max="15109" width="8.85546875" style="1" bestFit="1" customWidth="1"/>
    <col min="15110" max="15110" width="13.7109375" style="1" bestFit="1" customWidth="1"/>
    <col min="15111" max="15111" width="17.28515625" style="1" customWidth="1"/>
    <col min="15112" max="15112" width="15.85546875" style="1" bestFit="1" customWidth="1"/>
    <col min="15113" max="15121" width="17.7109375" style="1" customWidth="1"/>
    <col min="15122" max="15128" width="18.7109375" style="1" customWidth="1"/>
    <col min="15129" max="15137" width="17.7109375" style="1" customWidth="1"/>
    <col min="15138" max="15144" width="18.7109375" style="1" customWidth="1"/>
    <col min="15145" max="15153" width="17.7109375" style="1" customWidth="1"/>
    <col min="15154" max="15160" width="18.7109375" style="1" customWidth="1"/>
    <col min="15161" max="15169" width="17.7109375" style="1" customWidth="1"/>
    <col min="15170" max="15176" width="18.7109375" style="1" customWidth="1"/>
    <col min="15177" max="15185" width="17.5703125" style="1" customWidth="1"/>
    <col min="15186" max="15192" width="18.5703125" style="1" customWidth="1"/>
    <col min="15193" max="15201" width="17.5703125" style="1" bestFit="1" customWidth="1"/>
    <col min="15202" max="15208" width="18.5703125" style="1" bestFit="1" customWidth="1"/>
    <col min="15209" max="15360" width="11.5703125" style="1"/>
    <col min="15361" max="15361" width="45.5703125" style="1" customWidth="1"/>
    <col min="15362" max="15362" width="8.85546875" style="1" bestFit="1" customWidth="1"/>
    <col min="15363" max="15363" width="13.7109375" style="1" bestFit="1" customWidth="1"/>
    <col min="15364" max="15364" width="16.85546875" style="1" customWidth="1"/>
    <col min="15365" max="15365" width="8.85546875" style="1" bestFit="1" customWidth="1"/>
    <col min="15366" max="15366" width="13.7109375" style="1" bestFit="1" customWidth="1"/>
    <col min="15367" max="15367" width="17.28515625" style="1" customWidth="1"/>
    <col min="15368" max="15368" width="15.85546875" style="1" bestFit="1" customWidth="1"/>
    <col min="15369" max="15377" width="17.7109375" style="1" customWidth="1"/>
    <col min="15378" max="15384" width="18.7109375" style="1" customWidth="1"/>
    <col min="15385" max="15393" width="17.7109375" style="1" customWidth="1"/>
    <col min="15394" max="15400" width="18.7109375" style="1" customWidth="1"/>
    <col min="15401" max="15409" width="17.7109375" style="1" customWidth="1"/>
    <col min="15410" max="15416" width="18.7109375" style="1" customWidth="1"/>
    <col min="15417" max="15425" width="17.7109375" style="1" customWidth="1"/>
    <col min="15426" max="15432" width="18.7109375" style="1" customWidth="1"/>
    <col min="15433" max="15441" width="17.5703125" style="1" customWidth="1"/>
    <col min="15442" max="15448" width="18.5703125" style="1" customWidth="1"/>
    <col min="15449" max="15457" width="17.5703125" style="1" bestFit="1" customWidth="1"/>
    <col min="15458" max="15464" width="18.5703125" style="1" bestFit="1" customWidth="1"/>
    <col min="15465" max="15616" width="11.5703125" style="1"/>
    <col min="15617" max="15617" width="45.5703125" style="1" customWidth="1"/>
    <col min="15618" max="15618" width="8.85546875" style="1" bestFit="1" customWidth="1"/>
    <col min="15619" max="15619" width="13.7109375" style="1" bestFit="1" customWidth="1"/>
    <col min="15620" max="15620" width="16.85546875" style="1" customWidth="1"/>
    <col min="15621" max="15621" width="8.85546875" style="1" bestFit="1" customWidth="1"/>
    <col min="15622" max="15622" width="13.7109375" style="1" bestFit="1" customWidth="1"/>
    <col min="15623" max="15623" width="17.28515625" style="1" customWidth="1"/>
    <col min="15624" max="15624" width="15.85546875" style="1" bestFit="1" customWidth="1"/>
    <col min="15625" max="15633" width="17.7109375" style="1" customWidth="1"/>
    <col min="15634" max="15640" width="18.7109375" style="1" customWidth="1"/>
    <col min="15641" max="15649" width="17.7109375" style="1" customWidth="1"/>
    <col min="15650" max="15656" width="18.7109375" style="1" customWidth="1"/>
    <col min="15657" max="15665" width="17.7109375" style="1" customWidth="1"/>
    <col min="15666" max="15672" width="18.7109375" style="1" customWidth="1"/>
    <col min="15673" max="15681" width="17.7109375" style="1" customWidth="1"/>
    <col min="15682" max="15688" width="18.7109375" style="1" customWidth="1"/>
    <col min="15689" max="15697" width="17.5703125" style="1" customWidth="1"/>
    <col min="15698" max="15704" width="18.5703125" style="1" customWidth="1"/>
    <col min="15705" max="15713" width="17.5703125" style="1" bestFit="1" customWidth="1"/>
    <col min="15714" max="15720" width="18.5703125" style="1" bestFit="1" customWidth="1"/>
    <col min="15721" max="15872" width="11.5703125" style="1"/>
    <col min="15873" max="15873" width="45.5703125" style="1" customWidth="1"/>
    <col min="15874" max="15874" width="8.85546875" style="1" bestFit="1" customWidth="1"/>
    <col min="15875" max="15875" width="13.7109375" style="1" bestFit="1" customWidth="1"/>
    <col min="15876" max="15876" width="16.85546875" style="1" customWidth="1"/>
    <col min="15877" max="15877" width="8.85546875" style="1" bestFit="1" customWidth="1"/>
    <col min="15878" max="15878" width="13.7109375" style="1" bestFit="1" customWidth="1"/>
    <col min="15879" max="15879" width="17.28515625" style="1" customWidth="1"/>
    <col min="15880" max="15880" width="15.85546875" style="1" bestFit="1" customWidth="1"/>
    <col min="15881" max="15889" width="17.7109375" style="1" customWidth="1"/>
    <col min="15890" max="15896" width="18.7109375" style="1" customWidth="1"/>
    <col min="15897" max="15905" width="17.7109375" style="1" customWidth="1"/>
    <col min="15906" max="15912" width="18.7109375" style="1" customWidth="1"/>
    <col min="15913" max="15921" width="17.7109375" style="1" customWidth="1"/>
    <col min="15922" max="15928" width="18.7109375" style="1" customWidth="1"/>
    <col min="15929" max="15937" width="17.7109375" style="1" customWidth="1"/>
    <col min="15938" max="15944" width="18.7109375" style="1" customWidth="1"/>
    <col min="15945" max="15953" width="17.5703125" style="1" customWidth="1"/>
    <col min="15954" max="15960" width="18.5703125" style="1" customWidth="1"/>
    <col min="15961" max="15969" width="17.5703125" style="1" bestFit="1" customWidth="1"/>
    <col min="15970" max="15976" width="18.5703125" style="1" bestFit="1" customWidth="1"/>
    <col min="15977" max="16128" width="11.5703125" style="1"/>
    <col min="16129" max="16129" width="45.5703125" style="1" customWidth="1"/>
    <col min="16130" max="16130" width="8.85546875" style="1" bestFit="1" customWidth="1"/>
    <col min="16131" max="16131" width="13.7109375" style="1" bestFit="1" customWidth="1"/>
    <col min="16132" max="16132" width="16.85546875" style="1" customWidth="1"/>
    <col min="16133" max="16133" width="8.85546875" style="1" bestFit="1" customWidth="1"/>
    <col min="16134" max="16134" width="13.7109375" style="1" bestFit="1" customWidth="1"/>
    <col min="16135" max="16135" width="17.28515625" style="1" customWidth="1"/>
    <col min="16136" max="16136" width="15.85546875" style="1" bestFit="1" customWidth="1"/>
    <col min="16137" max="16145" width="17.7109375" style="1" customWidth="1"/>
    <col min="16146" max="16152" width="18.7109375" style="1" customWidth="1"/>
    <col min="16153" max="16161" width="17.7109375" style="1" customWidth="1"/>
    <col min="16162" max="16168" width="18.7109375" style="1" customWidth="1"/>
    <col min="16169" max="16177" width="17.7109375" style="1" customWidth="1"/>
    <col min="16178" max="16184" width="18.7109375" style="1" customWidth="1"/>
    <col min="16185" max="16193" width="17.7109375" style="1" customWidth="1"/>
    <col min="16194" max="16200" width="18.7109375" style="1" customWidth="1"/>
    <col min="16201" max="16209" width="17.5703125" style="1" customWidth="1"/>
    <col min="16210" max="16216" width="18.5703125" style="1" customWidth="1"/>
    <col min="16217" max="16225" width="17.5703125" style="1" bestFit="1" customWidth="1"/>
    <col min="16226" max="16232" width="18.5703125" style="1" bestFit="1" customWidth="1"/>
    <col min="16233" max="16384" width="11.5703125" style="1"/>
  </cols>
  <sheetData>
    <row r="1" spans="1:104" ht="18" customHeight="1" thickBot="1" x14ac:dyDescent="0.25">
      <c r="G1" s="105" t="s">
        <v>150</v>
      </c>
    </row>
    <row r="3" spans="1:104" ht="23.25" x14ac:dyDescent="0.35">
      <c r="A3" s="300" t="s">
        <v>8</v>
      </c>
      <c r="B3" s="300"/>
      <c r="C3" s="300"/>
      <c r="D3" s="300"/>
      <c r="E3" s="300"/>
      <c r="F3" s="300"/>
      <c r="G3" s="300"/>
    </row>
    <row r="4" spans="1:104" ht="23.25" x14ac:dyDescent="0.35">
      <c r="A4" s="300" t="s">
        <v>35</v>
      </c>
      <c r="B4" s="300"/>
      <c r="C4" s="300"/>
      <c r="D4" s="300"/>
      <c r="E4" s="300"/>
      <c r="F4" s="300"/>
      <c r="G4" s="300"/>
    </row>
    <row r="5" spans="1:104" ht="23.25" x14ac:dyDescent="0.35">
      <c r="A5" s="300" t="s">
        <v>14</v>
      </c>
      <c r="B5" s="300"/>
      <c r="C5" s="300"/>
      <c r="D5" s="300"/>
      <c r="E5" s="300"/>
      <c r="F5" s="300"/>
      <c r="G5" s="300"/>
    </row>
    <row r="6" spans="1:104" ht="18.75" x14ac:dyDescent="0.3">
      <c r="A6" s="301" t="s">
        <v>86</v>
      </c>
      <c r="B6" s="301"/>
      <c r="C6" s="301"/>
      <c r="D6" s="301"/>
      <c r="E6" s="301"/>
      <c r="F6" s="301"/>
      <c r="G6" s="301"/>
      <c r="H6"/>
    </row>
    <row r="7" spans="1:104" ht="18.75" x14ac:dyDescent="0.3">
      <c r="A7" s="301" t="s">
        <v>37</v>
      </c>
      <c r="B7" s="301"/>
      <c r="C7" s="301"/>
      <c r="D7" s="301"/>
      <c r="E7" s="301"/>
      <c r="F7" s="301"/>
      <c r="G7" s="301"/>
    </row>
    <row r="9" spans="1:104" ht="13.5" thickBot="1" x14ac:dyDescent="0.25"/>
    <row r="10" spans="1:104" ht="13.5" thickBot="1" x14ac:dyDescent="0.25">
      <c r="A10" s="302" t="s">
        <v>38</v>
      </c>
      <c r="B10" s="321" t="s">
        <v>151</v>
      </c>
      <c r="C10" s="322"/>
      <c r="D10" s="323"/>
      <c r="E10" s="321" t="s">
        <v>152</v>
      </c>
      <c r="F10" s="322"/>
      <c r="G10" s="323"/>
    </row>
    <row r="11" spans="1:104" x14ac:dyDescent="0.2">
      <c r="A11" s="320"/>
      <c r="B11" s="106" t="s">
        <v>153</v>
      </c>
      <c r="C11" s="106" t="s">
        <v>153</v>
      </c>
      <c r="D11" s="107"/>
      <c r="E11" s="106" t="s">
        <v>153</v>
      </c>
      <c r="F11" s="106" t="s">
        <v>153</v>
      </c>
      <c r="G11" s="107"/>
    </row>
    <row r="12" spans="1:104" ht="13.5" thickBot="1" x14ac:dyDescent="0.25">
      <c r="A12" s="303"/>
      <c r="B12" s="24" t="s">
        <v>154</v>
      </c>
      <c r="C12" s="24" t="s">
        <v>155</v>
      </c>
      <c r="D12" s="24" t="s">
        <v>4</v>
      </c>
      <c r="E12" s="24" t="s">
        <v>154</v>
      </c>
      <c r="F12" s="24" t="s">
        <v>155</v>
      </c>
      <c r="G12" s="24" t="s">
        <v>4</v>
      </c>
    </row>
    <row r="13" spans="1:104" x14ac:dyDescent="0.2">
      <c r="A13" s="6"/>
      <c r="B13" s="6"/>
      <c r="C13" s="6"/>
      <c r="D13" s="6"/>
      <c r="E13" s="6"/>
      <c r="F13" s="6"/>
      <c r="G13" s="6"/>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8"/>
      <c r="BP13" s="108"/>
      <c r="BQ13" s="108"/>
      <c r="BR13" s="108"/>
      <c r="BS13" s="108"/>
      <c r="BT13" s="108"/>
      <c r="BU13" s="108"/>
      <c r="BV13" s="108"/>
      <c r="BW13" s="108"/>
      <c r="BX13" s="108"/>
      <c r="BY13" s="108"/>
      <c r="BZ13" s="108"/>
      <c r="CA13" s="108"/>
      <c r="CB13" s="108"/>
      <c r="CC13" s="108"/>
      <c r="CD13" s="108"/>
      <c r="CE13" s="108"/>
      <c r="CF13" s="108"/>
      <c r="CG13" s="108"/>
      <c r="CH13" s="108"/>
      <c r="CI13" s="108"/>
      <c r="CJ13" s="108"/>
      <c r="CK13" s="108"/>
      <c r="CL13" s="108"/>
      <c r="CM13" s="108"/>
      <c r="CN13" s="108"/>
      <c r="CO13" s="108"/>
      <c r="CP13" s="108"/>
      <c r="CQ13" s="108"/>
      <c r="CR13" s="108"/>
      <c r="CS13" s="108"/>
      <c r="CT13" s="108"/>
      <c r="CU13" s="108"/>
      <c r="CV13" s="108"/>
      <c r="CW13" s="108"/>
      <c r="CX13" s="108"/>
      <c r="CY13" s="108"/>
      <c r="CZ13" s="108"/>
    </row>
    <row r="14" spans="1:104" x14ac:dyDescent="0.2">
      <c r="A14" s="109" t="s">
        <v>156</v>
      </c>
      <c r="B14" s="110">
        <v>6963</v>
      </c>
      <c r="C14" s="110">
        <v>384731</v>
      </c>
      <c r="D14" s="110">
        <v>10562431860.719999</v>
      </c>
      <c r="E14" s="110">
        <v>22376</v>
      </c>
      <c r="F14" s="110">
        <v>173271</v>
      </c>
      <c r="G14" s="110">
        <v>26582964976.209999</v>
      </c>
      <c r="I14" s="111"/>
    </row>
    <row r="15" spans="1:104" x14ac:dyDescent="0.2">
      <c r="A15" s="6"/>
      <c r="B15" s="112"/>
      <c r="C15" s="112"/>
      <c r="D15" s="112"/>
      <c r="E15" s="112"/>
      <c r="F15" s="112"/>
      <c r="G15" s="112"/>
    </row>
    <row r="16" spans="1:104" x14ac:dyDescent="0.2">
      <c r="A16" s="10" t="s">
        <v>157</v>
      </c>
      <c r="B16" s="110">
        <v>4820</v>
      </c>
      <c r="C16" s="110">
        <v>136119</v>
      </c>
      <c r="D16" s="110">
        <v>1587406674.3699999</v>
      </c>
      <c r="E16" s="110">
        <v>9533</v>
      </c>
      <c r="F16" s="110">
        <v>46371</v>
      </c>
      <c r="G16" s="110">
        <v>6740919694.2600002</v>
      </c>
    </row>
    <row r="17" spans="1:9" x14ac:dyDescent="0.2">
      <c r="A17" s="6"/>
      <c r="B17" s="112"/>
      <c r="C17" s="112"/>
      <c r="D17" s="112"/>
      <c r="E17" s="112"/>
      <c r="F17" s="112"/>
      <c r="G17" s="112"/>
    </row>
    <row r="18" spans="1:9" x14ac:dyDescent="0.2">
      <c r="A18" s="6" t="s">
        <v>158</v>
      </c>
      <c r="B18" s="112">
        <v>4775</v>
      </c>
      <c r="C18" s="112">
        <v>54017</v>
      </c>
      <c r="D18" s="112">
        <v>1122833459.4300001</v>
      </c>
      <c r="E18" s="112">
        <v>8758</v>
      </c>
      <c r="F18" s="112">
        <v>26812</v>
      </c>
      <c r="G18" s="112">
        <v>4569616250.1599998</v>
      </c>
      <c r="H18"/>
      <c r="I18" s="113"/>
    </row>
    <row r="19" spans="1:9" x14ac:dyDescent="0.2">
      <c r="A19" s="114" t="s">
        <v>159</v>
      </c>
      <c r="B19" s="112">
        <v>0</v>
      </c>
      <c r="C19" s="112">
        <v>53077</v>
      </c>
      <c r="D19" s="112">
        <v>95555745.569999993</v>
      </c>
      <c r="E19" s="112">
        <v>0</v>
      </c>
      <c r="F19" s="112">
        <v>13739</v>
      </c>
      <c r="G19" s="112">
        <v>1685046090.46</v>
      </c>
      <c r="H19"/>
      <c r="I19" s="113"/>
    </row>
    <row r="20" spans="1:9" x14ac:dyDescent="0.2">
      <c r="A20" s="6" t="s">
        <v>160</v>
      </c>
      <c r="B20" s="112">
        <v>0</v>
      </c>
      <c r="C20" s="112">
        <v>0</v>
      </c>
      <c r="D20" s="112">
        <v>1240000</v>
      </c>
      <c r="E20" s="112">
        <v>0</v>
      </c>
      <c r="F20" s="112">
        <v>0</v>
      </c>
      <c r="G20" s="112">
        <v>21607278.550000001</v>
      </c>
      <c r="H20"/>
      <c r="I20" s="113"/>
    </row>
    <row r="21" spans="1:9" x14ac:dyDescent="0.2">
      <c r="A21" s="6" t="s">
        <v>161</v>
      </c>
      <c r="B21" s="112">
        <v>45</v>
      </c>
      <c r="C21" s="112">
        <v>29025</v>
      </c>
      <c r="D21" s="112">
        <v>367777469.37</v>
      </c>
      <c r="E21" s="112">
        <v>775</v>
      </c>
      <c r="F21" s="112">
        <v>5820</v>
      </c>
      <c r="G21" s="112">
        <v>464650075.08999997</v>
      </c>
      <c r="H21"/>
      <c r="I21" s="113"/>
    </row>
    <row r="22" spans="1:9" x14ac:dyDescent="0.2">
      <c r="A22" s="6"/>
      <c r="B22" s="112"/>
      <c r="C22" s="112"/>
      <c r="D22" s="112"/>
      <c r="E22" s="112"/>
      <c r="F22" s="112"/>
      <c r="G22" s="112"/>
      <c r="H22" s="115"/>
      <c r="I22" s="113"/>
    </row>
    <row r="23" spans="1:9" x14ac:dyDescent="0.2">
      <c r="A23" s="10" t="s">
        <v>48</v>
      </c>
      <c r="B23" s="110">
        <v>661</v>
      </c>
      <c r="C23" s="110">
        <v>173890</v>
      </c>
      <c r="D23" s="110">
        <v>1129857272.4100001</v>
      </c>
      <c r="E23" s="110">
        <v>4795</v>
      </c>
      <c r="F23" s="110">
        <v>56996</v>
      </c>
      <c r="G23" s="110">
        <v>7471687895.1000004</v>
      </c>
    </row>
    <row r="24" spans="1:9" x14ac:dyDescent="0.2">
      <c r="A24" s="6"/>
      <c r="B24" s="112"/>
      <c r="C24" s="112"/>
      <c r="D24" s="112"/>
      <c r="E24" s="112"/>
      <c r="F24" s="112"/>
      <c r="G24" s="112"/>
    </row>
    <row r="25" spans="1:9" x14ac:dyDescent="0.2">
      <c r="A25" s="6" t="s">
        <v>162</v>
      </c>
      <c r="B25" s="112">
        <v>1</v>
      </c>
      <c r="C25" s="112">
        <v>8259</v>
      </c>
      <c r="D25" s="112">
        <v>11763165.32</v>
      </c>
      <c r="E25" s="112">
        <v>3</v>
      </c>
      <c r="F25" s="112">
        <v>1</v>
      </c>
      <c r="G25" s="112">
        <v>15795395.029999999</v>
      </c>
    </row>
    <row r="26" spans="1:9" x14ac:dyDescent="0.2">
      <c r="A26" s="6" t="s">
        <v>163</v>
      </c>
      <c r="B26" s="112">
        <v>0</v>
      </c>
      <c r="C26" s="112">
        <v>0</v>
      </c>
      <c r="D26" s="112">
        <v>4050504</v>
      </c>
      <c r="E26" s="112">
        <v>0</v>
      </c>
      <c r="F26" s="112">
        <v>0</v>
      </c>
      <c r="G26" s="112">
        <v>58982492</v>
      </c>
    </row>
    <row r="27" spans="1:9" x14ac:dyDescent="0.2">
      <c r="A27" s="6" t="s">
        <v>164</v>
      </c>
      <c r="B27" s="112">
        <v>183</v>
      </c>
      <c r="C27" s="112">
        <v>20762</v>
      </c>
      <c r="D27" s="112">
        <v>91994816.140000001</v>
      </c>
      <c r="E27" s="112">
        <v>2827</v>
      </c>
      <c r="F27" s="112">
        <v>15519</v>
      </c>
      <c r="G27" s="112">
        <v>2000681455.6400001</v>
      </c>
    </row>
    <row r="28" spans="1:9" x14ac:dyDescent="0.2">
      <c r="A28" s="6" t="s">
        <v>165</v>
      </c>
      <c r="B28" s="112">
        <v>0</v>
      </c>
      <c r="C28" s="112">
        <v>103138</v>
      </c>
      <c r="D28" s="112">
        <v>165285799.91</v>
      </c>
      <c r="E28" s="112">
        <v>0</v>
      </c>
      <c r="F28" s="112">
        <v>11530</v>
      </c>
      <c r="G28" s="112">
        <v>2559036178.9200001</v>
      </c>
      <c r="I28" s="116"/>
    </row>
    <row r="29" spans="1:9" x14ac:dyDescent="0.2">
      <c r="A29" s="6" t="s">
        <v>166</v>
      </c>
      <c r="B29" s="112">
        <v>158</v>
      </c>
      <c r="C29" s="112">
        <v>1153</v>
      </c>
      <c r="D29" s="112">
        <v>11883000.01</v>
      </c>
      <c r="E29" s="112">
        <v>1152</v>
      </c>
      <c r="F29" s="112">
        <v>10565</v>
      </c>
      <c r="G29" s="112">
        <v>1795826000</v>
      </c>
    </row>
    <row r="30" spans="1:9" x14ac:dyDescent="0.2">
      <c r="A30" s="6" t="s">
        <v>167</v>
      </c>
      <c r="B30" s="112">
        <v>287</v>
      </c>
      <c r="C30" s="112">
        <v>17960</v>
      </c>
      <c r="D30" s="112">
        <v>641651169.36000001</v>
      </c>
      <c r="E30" s="112">
        <v>701</v>
      </c>
      <c r="F30" s="112">
        <v>16167</v>
      </c>
      <c r="G30" s="112">
        <v>947990259.44000006</v>
      </c>
    </row>
    <row r="31" spans="1:9" x14ac:dyDescent="0.2">
      <c r="A31" s="6" t="s">
        <v>168</v>
      </c>
      <c r="B31" s="112">
        <v>0</v>
      </c>
      <c r="C31" s="112">
        <v>0</v>
      </c>
      <c r="D31" s="112">
        <v>0</v>
      </c>
      <c r="E31" s="112">
        <v>0</v>
      </c>
      <c r="F31" s="112">
        <v>0</v>
      </c>
      <c r="G31" s="112">
        <v>0</v>
      </c>
    </row>
    <row r="32" spans="1:9" x14ac:dyDescent="0.2">
      <c r="A32" s="6" t="s">
        <v>161</v>
      </c>
      <c r="B32" s="112">
        <v>32</v>
      </c>
      <c r="C32" s="112">
        <v>22618</v>
      </c>
      <c r="D32" s="112">
        <v>203228817.66999999</v>
      </c>
      <c r="E32" s="112">
        <v>112</v>
      </c>
      <c r="F32" s="112">
        <v>3214</v>
      </c>
      <c r="G32" s="112">
        <v>93376114.069999993</v>
      </c>
    </row>
    <row r="33" spans="1:7" x14ac:dyDescent="0.2">
      <c r="A33" s="6"/>
      <c r="B33" s="112"/>
      <c r="C33" s="112"/>
      <c r="D33" s="112"/>
      <c r="E33" s="112"/>
      <c r="F33" s="112"/>
      <c r="G33" s="112"/>
    </row>
    <row r="34" spans="1:7" x14ac:dyDescent="0.2">
      <c r="A34" s="10" t="s">
        <v>52</v>
      </c>
      <c r="B34" s="110">
        <v>11122</v>
      </c>
      <c r="C34" s="110">
        <v>346960</v>
      </c>
      <c r="D34" s="110">
        <v>11019981262.68</v>
      </c>
      <c r="E34" s="110">
        <v>27114</v>
      </c>
      <c r="F34" s="110">
        <v>162646</v>
      </c>
      <c r="G34" s="110">
        <v>25852196775.370003</v>
      </c>
    </row>
    <row r="35" spans="1:7" ht="13.5" thickBot="1" x14ac:dyDescent="0.25">
      <c r="A35" s="5"/>
      <c r="B35" s="117"/>
      <c r="C35" s="117"/>
      <c r="D35" s="117"/>
      <c r="E35" s="117"/>
      <c r="F35" s="117"/>
      <c r="G35" s="117"/>
    </row>
    <row r="36" spans="1:7" x14ac:dyDescent="0.2">
      <c r="A36" s="111" t="s">
        <v>169</v>
      </c>
      <c r="D36" s="118"/>
    </row>
    <row r="37" spans="1:7" x14ac:dyDescent="0.2">
      <c r="A37" s="111" t="s">
        <v>170</v>
      </c>
      <c r="D37" s="119"/>
      <c r="G37" s="119"/>
    </row>
    <row r="38" spans="1:7" x14ac:dyDescent="0.2">
      <c r="A38" s="111" t="s">
        <v>171</v>
      </c>
    </row>
    <row r="39" spans="1:7" x14ac:dyDescent="0.2">
      <c r="A39" s="111" t="s">
        <v>172</v>
      </c>
    </row>
    <row r="40" spans="1:7" x14ac:dyDescent="0.2">
      <c r="A40" s="111" t="s">
        <v>22</v>
      </c>
      <c r="B40" s="120"/>
      <c r="C40" s="120"/>
      <c r="D40" s="121"/>
      <c r="E40" s="120"/>
      <c r="F40" s="120"/>
      <c r="G40" s="120"/>
    </row>
  </sheetData>
  <mergeCells count="8">
    <mergeCell ref="A10:A12"/>
    <mergeCell ref="B10:D10"/>
    <mergeCell ref="E10:G10"/>
    <mergeCell ref="A3:G3"/>
    <mergeCell ref="A4:G4"/>
    <mergeCell ref="A5:G5"/>
    <mergeCell ref="A6:G6"/>
    <mergeCell ref="A7:G7"/>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6:H34"/>
  <sheetViews>
    <sheetView topLeftCell="A10" workbookViewId="0">
      <selection activeCell="F29" sqref="F29"/>
    </sheetView>
  </sheetViews>
  <sheetFormatPr defaultColWidth="11.42578125" defaultRowHeight="12.75" x14ac:dyDescent="0.2"/>
  <cols>
    <col min="4" max="4" width="12.42578125" bestFit="1" customWidth="1"/>
    <col min="5" max="5" width="11.7109375" bestFit="1" customWidth="1"/>
    <col min="6" max="6" width="13.5703125" customWidth="1"/>
  </cols>
  <sheetData>
    <row r="6" spans="2:6" ht="15" x14ac:dyDescent="0.25">
      <c r="B6" s="324" t="s">
        <v>88</v>
      </c>
      <c r="C6" s="324"/>
      <c r="D6" s="324"/>
      <c r="E6" s="324"/>
      <c r="F6" s="93"/>
    </row>
    <row r="8" spans="2:6" x14ac:dyDescent="0.2">
      <c r="E8" s="83" t="s">
        <v>89</v>
      </c>
      <c r="F8" s="83"/>
    </row>
    <row r="9" spans="2:6" ht="30" x14ac:dyDescent="0.25">
      <c r="B9" s="94" t="s">
        <v>90</v>
      </c>
      <c r="C9" s="95" t="s">
        <v>91</v>
      </c>
      <c r="D9" s="96" t="s">
        <v>92</v>
      </c>
      <c r="E9" s="95" t="s">
        <v>93</v>
      </c>
      <c r="F9" s="92" t="s">
        <v>148</v>
      </c>
    </row>
    <row r="10" spans="2:6" x14ac:dyDescent="0.2">
      <c r="B10" s="97"/>
      <c r="C10" s="97"/>
      <c r="D10" s="97"/>
      <c r="E10" s="97"/>
      <c r="F10" s="97"/>
    </row>
    <row r="11" spans="2:6" x14ac:dyDescent="0.2">
      <c r="B11" s="102">
        <v>2014</v>
      </c>
      <c r="C11" s="102">
        <v>59</v>
      </c>
      <c r="D11" s="104">
        <v>767125.86</v>
      </c>
      <c r="E11" s="104">
        <v>29104.25</v>
      </c>
      <c r="F11" s="98">
        <f>+E11/D11</f>
        <v>3.793934153125799E-2</v>
      </c>
    </row>
    <row r="12" spans="2:6" x14ac:dyDescent="0.2">
      <c r="B12" s="102">
        <v>2015</v>
      </c>
      <c r="C12" s="102">
        <v>65</v>
      </c>
      <c r="D12" s="104">
        <v>682568</v>
      </c>
      <c r="E12" s="104">
        <v>25014</v>
      </c>
      <c r="F12" s="98">
        <f t="shared" ref="F12:F15" si="0">+E12/D12</f>
        <v>3.6646898184503229E-2</v>
      </c>
    </row>
    <row r="13" spans="2:6" x14ac:dyDescent="0.2">
      <c r="B13" s="102">
        <v>2016</v>
      </c>
      <c r="C13" s="102">
        <v>60</v>
      </c>
      <c r="D13" s="104">
        <v>674296</v>
      </c>
      <c r="E13" s="104">
        <v>23500</v>
      </c>
      <c r="F13" s="98">
        <f t="shared" si="0"/>
        <v>3.4851163287339684E-2</v>
      </c>
    </row>
    <row r="14" spans="2:6" x14ac:dyDescent="0.2">
      <c r="B14" s="102">
        <v>2017</v>
      </c>
      <c r="C14" s="102">
        <v>63</v>
      </c>
      <c r="D14" s="104">
        <v>699796</v>
      </c>
      <c r="E14" s="104">
        <v>24323</v>
      </c>
      <c r="F14" s="98">
        <f t="shared" si="0"/>
        <v>3.4757272119303337E-2</v>
      </c>
    </row>
    <row r="15" spans="2:6" x14ac:dyDescent="0.2">
      <c r="B15" s="102">
        <v>2018</v>
      </c>
      <c r="C15" s="102">
        <v>67</v>
      </c>
      <c r="D15" s="104">
        <v>712201</v>
      </c>
      <c r="E15" s="104">
        <v>24748</v>
      </c>
      <c r="F15" s="98">
        <f t="shared" si="0"/>
        <v>3.4748617314494079E-2</v>
      </c>
    </row>
    <row r="16" spans="2:6" ht="13.5" thickBot="1" x14ac:dyDescent="0.25">
      <c r="B16" s="47" t="s">
        <v>64</v>
      </c>
      <c r="C16" s="47"/>
      <c r="D16" s="48">
        <f>SUM(D11:D15)/5</f>
        <v>707197.37199999997</v>
      </c>
      <c r="E16" s="48">
        <f>SUM(E11:E15)/5</f>
        <v>25337.85</v>
      </c>
      <c r="F16" s="103">
        <f>SUM(F11:F15)/5</f>
        <v>3.5788658487379665E-2</v>
      </c>
    </row>
    <row r="17" spans="2:8" ht="13.5" thickTop="1" x14ac:dyDescent="0.2">
      <c r="B17" s="84"/>
      <c r="C17" s="84"/>
      <c r="D17" s="84"/>
      <c r="E17" s="84"/>
      <c r="F17" s="84"/>
    </row>
    <row r="18" spans="2:8" x14ac:dyDescent="0.2">
      <c r="B18" s="84"/>
      <c r="C18" s="84"/>
      <c r="D18" s="84"/>
      <c r="E18" s="84"/>
    </row>
    <row r="21" spans="2:8" ht="30" x14ac:dyDescent="0.25">
      <c r="B21" s="94" t="s">
        <v>90</v>
      </c>
      <c r="C21" s="95" t="s">
        <v>91</v>
      </c>
      <c r="D21" s="96" t="s">
        <v>92</v>
      </c>
      <c r="E21" s="95" t="s">
        <v>93</v>
      </c>
      <c r="F21" s="92" t="s">
        <v>146</v>
      </c>
      <c r="G21" s="92" t="s">
        <v>147</v>
      </c>
      <c r="H21" s="92" t="s">
        <v>149</v>
      </c>
    </row>
    <row r="22" spans="2:8" x14ac:dyDescent="0.2">
      <c r="B22" s="97"/>
      <c r="C22" s="97"/>
      <c r="D22" s="97"/>
      <c r="E22" s="97"/>
      <c r="F22" s="97"/>
      <c r="G22" s="97"/>
      <c r="H22" s="97"/>
    </row>
    <row r="23" spans="2:8" x14ac:dyDescent="0.2">
      <c r="B23" s="102">
        <v>2014</v>
      </c>
      <c r="C23" s="102">
        <v>59</v>
      </c>
      <c r="D23" s="104">
        <v>767125.86</v>
      </c>
      <c r="E23" s="104">
        <v>29104.25</v>
      </c>
      <c r="F23" s="99">
        <f>+'SINIESTROS SDV'!P12</f>
        <v>145000</v>
      </c>
      <c r="G23" s="100">
        <f>+F23/E11</f>
        <v>4.9820902445519124</v>
      </c>
      <c r="H23" s="101">
        <f>+F23/D11</f>
        <v>0.18901722332760365</v>
      </c>
    </row>
    <row r="24" spans="2:8" x14ac:dyDescent="0.2">
      <c r="B24" s="102">
        <v>2015</v>
      </c>
      <c r="C24" s="102">
        <v>65</v>
      </c>
      <c r="D24" s="104">
        <v>682568</v>
      </c>
      <c r="E24" s="104">
        <v>25014</v>
      </c>
      <c r="F24" s="99">
        <f>+'SINIESTROS SDV'!P22</f>
        <v>115000</v>
      </c>
      <c r="G24" s="100">
        <f>+F24/E12</f>
        <v>4.5974254417526188</v>
      </c>
      <c r="H24" s="101">
        <f>+F24/D12</f>
        <v>0.16848138207475299</v>
      </c>
    </row>
    <row r="25" spans="2:8" x14ac:dyDescent="0.2">
      <c r="B25" s="102">
        <v>2016</v>
      </c>
      <c r="C25" s="102">
        <v>60</v>
      </c>
      <c r="D25" s="104">
        <v>674296</v>
      </c>
      <c r="E25" s="104">
        <v>23500</v>
      </c>
      <c r="F25" s="99">
        <f>+'SINIESTROS SDV'!P32</f>
        <v>132000</v>
      </c>
      <c r="G25" s="100">
        <f>+F25/E13</f>
        <v>5.6170212765957448</v>
      </c>
      <c r="H25" s="101">
        <f>+F25/D13</f>
        <v>0.1957597256990995</v>
      </c>
    </row>
    <row r="26" spans="2:8" x14ac:dyDescent="0.2">
      <c r="B26" s="102">
        <v>2017</v>
      </c>
      <c r="C26" s="102">
        <v>63</v>
      </c>
      <c r="D26" s="104">
        <v>699796</v>
      </c>
      <c r="E26" s="104">
        <v>24323</v>
      </c>
      <c r="F26" s="99">
        <f>+'SINIESTROS SDV'!P38</f>
        <v>36000</v>
      </c>
      <c r="G26" s="100">
        <f>+F26/E14</f>
        <v>1.4800805821650289</v>
      </c>
      <c r="H26" s="101">
        <f>+F26/D14</f>
        <v>5.1443563552806819E-2</v>
      </c>
    </row>
    <row r="27" spans="2:8" x14ac:dyDescent="0.2">
      <c r="B27" s="102">
        <v>2018</v>
      </c>
      <c r="C27" s="102">
        <v>67</v>
      </c>
      <c r="D27" s="104">
        <v>712201</v>
      </c>
      <c r="E27" s="104">
        <v>24748</v>
      </c>
      <c r="F27" s="99">
        <f>+'SINIESTROS SDV'!P43</f>
        <v>49600</v>
      </c>
      <c r="G27" s="100">
        <f>+F27/E15</f>
        <v>2.0042023597866496</v>
      </c>
      <c r="H27" s="101">
        <f>+F27/D15</f>
        <v>6.9643260821032268E-2</v>
      </c>
    </row>
    <row r="28" spans="2:8" ht="13.5" thickBot="1" x14ac:dyDescent="0.25">
      <c r="B28" s="47" t="s">
        <v>64</v>
      </c>
      <c r="C28" s="47"/>
      <c r="D28" s="48">
        <f>SUM(D23:D27)/5</f>
        <v>707197.37199999997</v>
      </c>
      <c r="E28" s="48">
        <f>SUM(E23:E27)/5</f>
        <v>25337.85</v>
      </c>
      <c r="F28" s="48">
        <f t="shared" ref="F28:H28" si="1">SUM(F23:F27)/5</f>
        <v>95520</v>
      </c>
      <c r="G28" s="103">
        <f t="shared" si="1"/>
        <v>3.736163980970391</v>
      </c>
      <c r="H28" s="103">
        <f t="shared" si="1"/>
        <v>0.13486903109505904</v>
      </c>
    </row>
    <row r="29" spans="2:8" ht="13.5" thickTop="1" x14ac:dyDescent="0.2"/>
    <row r="30" spans="2:8" x14ac:dyDescent="0.2">
      <c r="H30">
        <f>+H28/12</f>
        <v>1.1239085924588254E-2</v>
      </c>
    </row>
    <row r="32" spans="2:8" x14ac:dyDescent="0.2">
      <c r="H32">
        <v>1.2500000000000001E-2</v>
      </c>
    </row>
    <row r="33" spans="8:8" x14ac:dyDescent="0.2">
      <c r="H33">
        <f>+H32-H30</f>
        <v>1.2609140754117464E-3</v>
      </c>
    </row>
    <row r="34" spans="8:8" x14ac:dyDescent="0.2">
      <c r="H34">
        <f>+H33/H30</f>
        <v>0.11219009124693921</v>
      </c>
    </row>
  </sheetData>
  <mergeCells count="1">
    <mergeCell ref="B6:E6"/>
  </mergeCells>
  <pageMargins left="0.7" right="0.7" top="0.75" bottom="0.75" header="0.3" footer="0.3"/>
  <pageSetup paperSize="9" orientation="portrait" horizontalDpi="0"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R45"/>
  <sheetViews>
    <sheetView topLeftCell="C7" workbookViewId="0">
      <selection activeCell="F29" sqref="F29"/>
    </sheetView>
  </sheetViews>
  <sheetFormatPr defaultColWidth="11.42578125" defaultRowHeight="12.75" x14ac:dyDescent="0.2"/>
  <cols>
    <col min="1" max="1" width="9.5703125" customWidth="1"/>
    <col min="2" max="2" width="11.7109375" customWidth="1"/>
    <col min="4" max="4" width="33" customWidth="1"/>
    <col min="5" max="5" width="10.28515625" customWidth="1"/>
    <col min="9" max="9" width="12.28515625" bestFit="1" customWidth="1"/>
    <col min="11" max="11" width="9.28515625" customWidth="1"/>
    <col min="12" max="12" width="10.28515625" customWidth="1"/>
    <col min="13" max="13" width="10" customWidth="1"/>
    <col min="15" max="15" width="6.5703125" customWidth="1"/>
    <col min="16" max="16" width="13.140625" customWidth="1"/>
  </cols>
  <sheetData>
    <row r="1" spans="1:18" x14ac:dyDescent="0.2">
      <c r="A1" t="s">
        <v>94</v>
      </c>
      <c r="B1" s="85">
        <v>43529</v>
      </c>
      <c r="C1" s="86"/>
      <c r="D1" t="s">
        <v>82</v>
      </c>
      <c r="P1" t="s">
        <v>95</v>
      </c>
      <c r="Q1" t="s">
        <v>96</v>
      </c>
      <c r="R1">
        <v>1</v>
      </c>
    </row>
    <row r="2" spans="1:18" x14ac:dyDescent="0.2">
      <c r="A2" t="s">
        <v>97</v>
      </c>
      <c r="B2" s="87">
        <v>0.41666666666666669</v>
      </c>
      <c r="C2" s="87"/>
      <c r="D2" t="s">
        <v>98</v>
      </c>
      <c r="Q2" t="s">
        <v>99</v>
      </c>
    </row>
    <row r="4" spans="1:18" ht="15" x14ac:dyDescent="0.25">
      <c r="A4" s="88"/>
      <c r="B4" s="88"/>
      <c r="C4" s="88"/>
      <c r="D4" s="88"/>
      <c r="E4" s="88"/>
      <c r="F4" s="88" t="s">
        <v>100</v>
      </c>
      <c r="G4" s="88" t="s">
        <v>101</v>
      </c>
      <c r="H4" s="88" t="s">
        <v>100</v>
      </c>
      <c r="I4" s="88" t="s">
        <v>101</v>
      </c>
      <c r="J4" s="88"/>
      <c r="K4" s="88"/>
      <c r="L4" s="88"/>
      <c r="M4" s="88"/>
      <c r="N4" s="88"/>
      <c r="O4" s="88"/>
      <c r="P4" s="88" t="s">
        <v>102</v>
      </c>
      <c r="Q4" s="88"/>
      <c r="R4" s="88"/>
    </row>
    <row r="5" spans="1:18" ht="15" x14ac:dyDescent="0.25">
      <c r="A5" s="88" t="s">
        <v>103</v>
      </c>
      <c r="B5" s="88" t="s">
        <v>104</v>
      </c>
      <c r="C5" s="88" t="s">
        <v>105</v>
      </c>
      <c r="D5" s="88" t="s">
        <v>106</v>
      </c>
      <c r="E5" s="88" t="s">
        <v>107</v>
      </c>
      <c r="F5" s="88" t="s">
        <v>108</v>
      </c>
      <c r="G5" s="88" t="s">
        <v>109</v>
      </c>
      <c r="H5" s="88" t="s">
        <v>110</v>
      </c>
      <c r="I5" s="88" t="s">
        <v>111</v>
      </c>
      <c r="J5" s="88" t="s">
        <v>112</v>
      </c>
      <c r="K5" s="88" t="s">
        <v>113</v>
      </c>
      <c r="L5" s="88" t="s">
        <v>114</v>
      </c>
      <c r="M5" s="88" t="s">
        <v>115</v>
      </c>
      <c r="N5" s="88" t="s">
        <v>116</v>
      </c>
      <c r="O5" s="88" t="s">
        <v>117</v>
      </c>
      <c r="P5" s="88" t="s">
        <v>118</v>
      </c>
      <c r="Q5" s="88" t="s">
        <v>119</v>
      </c>
      <c r="R5" s="88"/>
    </row>
    <row r="6" spans="1:18" x14ac:dyDescent="0.2">
      <c r="A6">
        <v>4652</v>
      </c>
      <c r="B6" t="s">
        <v>120</v>
      </c>
      <c r="C6">
        <v>310522</v>
      </c>
      <c r="D6" t="s">
        <v>121</v>
      </c>
      <c r="E6" t="s">
        <v>122</v>
      </c>
      <c r="F6" s="85">
        <v>41108</v>
      </c>
      <c r="G6" s="46">
        <v>1270.8</v>
      </c>
      <c r="H6" s="85">
        <v>41750</v>
      </c>
      <c r="I6" s="46">
        <v>911.18</v>
      </c>
      <c r="J6" s="46">
        <v>11.18</v>
      </c>
      <c r="K6" s="46">
        <v>0</v>
      </c>
      <c r="L6" s="46">
        <v>0</v>
      </c>
      <c r="N6" s="85">
        <v>41249</v>
      </c>
      <c r="O6" t="s">
        <v>123</v>
      </c>
      <c r="P6" s="89">
        <v>20000</v>
      </c>
      <c r="Q6" t="s">
        <v>124</v>
      </c>
    </row>
    <row r="7" spans="1:18" x14ac:dyDescent="0.2">
      <c r="A7">
        <v>4653</v>
      </c>
      <c r="B7" t="s">
        <v>120</v>
      </c>
      <c r="C7">
        <v>310522</v>
      </c>
      <c r="D7" t="s">
        <v>121</v>
      </c>
      <c r="E7" t="s">
        <v>122</v>
      </c>
      <c r="F7" s="85">
        <v>41135</v>
      </c>
      <c r="G7" s="46">
        <v>708.48</v>
      </c>
      <c r="H7" s="85">
        <v>41750</v>
      </c>
      <c r="I7" s="46">
        <v>433.21</v>
      </c>
      <c r="J7" s="46">
        <v>11.18</v>
      </c>
      <c r="K7" s="46">
        <v>0</v>
      </c>
      <c r="L7" s="46">
        <v>0</v>
      </c>
      <c r="N7" s="85">
        <v>41249</v>
      </c>
      <c r="O7" t="s">
        <v>123</v>
      </c>
      <c r="P7" s="89">
        <v>20000</v>
      </c>
      <c r="Q7" t="s">
        <v>124</v>
      </c>
    </row>
    <row r="8" spans="1:18" x14ac:dyDescent="0.2">
      <c r="A8">
        <v>1685</v>
      </c>
      <c r="B8" t="s">
        <v>120</v>
      </c>
      <c r="C8">
        <v>310522</v>
      </c>
      <c r="D8" t="s">
        <v>125</v>
      </c>
      <c r="E8" t="s">
        <v>122</v>
      </c>
      <c r="F8" s="85">
        <v>41428</v>
      </c>
      <c r="G8" s="46">
        <v>564.5</v>
      </c>
      <c r="H8" s="85">
        <v>41750</v>
      </c>
      <c r="I8" s="46">
        <v>316.85000000000002</v>
      </c>
      <c r="J8" s="46">
        <v>13.68</v>
      </c>
      <c r="K8" s="46">
        <v>0</v>
      </c>
      <c r="L8" s="46">
        <v>0</v>
      </c>
      <c r="N8" s="85">
        <v>41429</v>
      </c>
      <c r="O8" t="s">
        <v>123</v>
      </c>
      <c r="P8" s="89">
        <v>20000</v>
      </c>
      <c r="Q8" t="s">
        <v>124</v>
      </c>
    </row>
    <row r="9" spans="1:18" x14ac:dyDescent="0.2">
      <c r="A9">
        <v>3759</v>
      </c>
      <c r="B9" t="s">
        <v>120</v>
      </c>
      <c r="C9">
        <v>1323656</v>
      </c>
      <c r="D9" t="s">
        <v>125</v>
      </c>
      <c r="E9" t="s">
        <v>126</v>
      </c>
      <c r="F9" s="85">
        <v>41583</v>
      </c>
      <c r="G9" s="46">
        <v>3354.45</v>
      </c>
      <c r="H9" s="85">
        <v>41656</v>
      </c>
      <c r="I9" s="46">
        <v>2749</v>
      </c>
      <c r="J9" s="46">
        <v>0</v>
      </c>
      <c r="K9" s="46">
        <v>0</v>
      </c>
      <c r="L9" s="46">
        <v>0</v>
      </c>
      <c r="N9" s="85">
        <v>41603</v>
      </c>
      <c r="O9" t="s">
        <v>123</v>
      </c>
      <c r="P9" s="89">
        <v>40000</v>
      </c>
    </row>
    <row r="10" spans="1:18" x14ac:dyDescent="0.2">
      <c r="A10">
        <v>4057</v>
      </c>
      <c r="B10" t="s">
        <v>120</v>
      </c>
      <c r="C10">
        <v>1323656</v>
      </c>
      <c r="D10" t="s">
        <v>125</v>
      </c>
      <c r="E10" t="s">
        <v>126</v>
      </c>
      <c r="F10" s="85">
        <v>41611</v>
      </c>
      <c r="G10" s="46">
        <v>4185.2</v>
      </c>
      <c r="H10" s="85">
        <v>41656</v>
      </c>
      <c r="I10" s="46">
        <v>3496.68</v>
      </c>
      <c r="J10" s="46">
        <v>0</v>
      </c>
      <c r="K10" s="46">
        <v>0</v>
      </c>
      <c r="L10" s="46">
        <v>0</v>
      </c>
      <c r="N10" s="85">
        <v>41627</v>
      </c>
      <c r="O10" t="s">
        <v>123</v>
      </c>
      <c r="P10" s="89">
        <v>40000</v>
      </c>
    </row>
    <row r="11" spans="1:18" x14ac:dyDescent="0.2">
      <c r="A11">
        <v>1055</v>
      </c>
      <c r="B11" t="s">
        <v>120</v>
      </c>
      <c r="C11">
        <v>1021724</v>
      </c>
      <c r="D11" t="s">
        <v>125</v>
      </c>
      <c r="E11" t="s">
        <v>127</v>
      </c>
      <c r="F11" s="85">
        <v>41717</v>
      </c>
      <c r="G11" s="46">
        <v>6012.02</v>
      </c>
      <c r="H11" s="85">
        <v>41785</v>
      </c>
      <c r="I11" s="46">
        <v>4770.34</v>
      </c>
      <c r="J11" s="46">
        <v>46.89</v>
      </c>
      <c r="K11" s="46">
        <v>0</v>
      </c>
      <c r="L11" s="46">
        <v>0</v>
      </c>
      <c r="N11" s="85">
        <v>41719</v>
      </c>
      <c r="O11" t="s">
        <v>123</v>
      </c>
      <c r="P11" s="89">
        <v>5000</v>
      </c>
      <c r="Q11" t="s">
        <v>124</v>
      </c>
    </row>
    <row r="12" spans="1:18" x14ac:dyDescent="0.2">
      <c r="F12" s="85"/>
      <c r="G12" s="46"/>
      <c r="H12" s="85"/>
      <c r="I12" s="46">
        <f>SUM(I6:I11)</f>
        <v>12677.26</v>
      </c>
      <c r="J12" s="46"/>
      <c r="K12" s="46"/>
      <c r="L12" s="46"/>
      <c r="N12" s="85"/>
      <c r="P12" s="89">
        <f>SUM(P6:P11)</f>
        <v>145000</v>
      </c>
      <c r="Q12">
        <f>+I12/P12</f>
        <v>8.7429379310344835E-2</v>
      </c>
    </row>
    <row r="13" spans="1:18" x14ac:dyDescent="0.2">
      <c r="F13" s="85"/>
      <c r="G13" s="46"/>
      <c r="H13" s="85"/>
      <c r="I13" s="46"/>
      <c r="J13" s="46"/>
      <c r="K13" s="46"/>
      <c r="L13" s="46"/>
      <c r="N13" s="85"/>
      <c r="P13" s="89"/>
    </row>
    <row r="14" spans="1:18" x14ac:dyDescent="0.2">
      <c r="A14">
        <v>2240</v>
      </c>
      <c r="B14" t="s">
        <v>120</v>
      </c>
      <c r="C14">
        <v>1323656</v>
      </c>
      <c r="D14" t="s">
        <v>125</v>
      </c>
      <c r="E14" t="s">
        <v>126</v>
      </c>
      <c r="F14" s="85">
        <v>41786</v>
      </c>
      <c r="G14" s="46">
        <v>5672.85</v>
      </c>
      <c r="H14" s="85">
        <v>42011</v>
      </c>
      <c r="I14" s="46">
        <v>4218.28</v>
      </c>
      <c r="J14" s="46">
        <v>0</v>
      </c>
      <c r="K14" s="46">
        <v>0</v>
      </c>
      <c r="L14" s="46">
        <v>0</v>
      </c>
      <c r="N14" s="85">
        <v>41810</v>
      </c>
      <c r="O14" t="s">
        <v>123</v>
      </c>
      <c r="P14" s="89">
        <v>40000</v>
      </c>
    </row>
    <row r="15" spans="1:18" x14ac:dyDescent="0.2">
      <c r="A15">
        <v>5157</v>
      </c>
      <c r="B15" t="s">
        <v>120</v>
      </c>
      <c r="C15">
        <v>1021724</v>
      </c>
      <c r="D15" t="s">
        <v>125</v>
      </c>
      <c r="E15" t="s">
        <v>127</v>
      </c>
      <c r="F15" s="85">
        <v>41990</v>
      </c>
      <c r="G15" s="46">
        <v>3459.66</v>
      </c>
      <c r="H15" s="85">
        <v>42083</v>
      </c>
      <c r="I15" s="46">
        <v>2623.67</v>
      </c>
      <c r="J15" s="46">
        <v>33.270000000000003</v>
      </c>
      <c r="K15" s="46">
        <v>0</v>
      </c>
      <c r="L15" s="46">
        <v>0</v>
      </c>
      <c r="N15" s="85">
        <v>41996</v>
      </c>
      <c r="O15" t="s">
        <v>123</v>
      </c>
      <c r="P15" s="89">
        <v>5000</v>
      </c>
      <c r="Q15" t="s">
        <v>124</v>
      </c>
    </row>
    <row r="16" spans="1:18" x14ac:dyDescent="0.2">
      <c r="A16">
        <v>415</v>
      </c>
      <c r="B16" t="s">
        <v>120</v>
      </c>
      <c r="C16">
        <v>1021724</v>
      </c>
      <c r="D16" t="s">
        <v>128</v>
      </c>
      <c r="E16" t="s">
        <v>127</v>
      </c>
      <c r="F16" s="85">
        <v>42026</v>
      </c>
      <c r="G16" s="46">
        <v>3968.41</v>
      </c>
      <c r="H16" s="85">
        <v>42086</v>
      </c>
      <c r="I16" s="46">
        <v>3043.44</v>
      </c>
      <c r="J16" s="46">
        <v>34.93</v>
      </c>
      <c r="K16" s="46">
        <v>0</v>
      </c>
      <c r="L16" s="46">
        <v>0</v>
      </c>
      <c r="N16" s="85">
        <v>42037</v>
      </c>
      <c r="O16" t="s">
        <v>123</v>
      </c>
      <c r="P16" s="89">
        <v>5000</v>
      </c>
      <c r="Q16" t="s">
        <v>124</v>
      </c>
    </row>
    <row r="17" spans="1:17" x14ac:dyDescent="0.2">
      <c r="A17">
        <v>557</v>
      </c>
      <c r="B17" t="s">
        <v>120</v>
      </c>
      <c r="C17">
        <v>1122335</v>
      </c>
      <c r="D17" t="s">
        <v>125</v>
      </c>
      <c r="E17" t="s">
        <v>129</v>
      </c>
      <c r="F17" s="85">
        <v>42046</v>
      </c>
      <c r="G17" s="46">
        <v>5370.73</v>
      </c>
      <c r="H17" s="85">
        <v>42150</v>
      </c>
      <c r="I17" s="46">
        <v>4035.11</v>
      </c>
      <c r="J17" s="46">
        <v>49.67</v>
      </c>
      <c r="K17" s="46">
        <v>0</v>
      </c>
      <c r="L17" s="46">
        <v>0</v>
      </c>
      <c r="N17" s="85">
        <v>42046</v>
      </c>
      <c r="O17" t="s">
        <v>123</v>
      </c>
      <c r="P17" s="89">
        <v>10000</v>
      </c>
      <c r="Q17" t="s">
        <v>130</v>
      </c>
    </row>
    <row r="18" spans="1:17" x14ac:dyDescent="0.2">
      <c r="A18">
        <v>795</v>
      </c>
      <c r="B18" t="s">
        <v>120</v>
      </c>
      <c r="C18">
        <v>1425694</v>
      </c>
      <c r="D18" t="s">
        <v>128</v>
      </c>
      <c r="E18" t="s">
        <v>131</v>
      </c>
      <c r="F18" s="85">
        <v>42026</v>
      </c>
      <c r="G18" s="46">
        <v>1045.1600000000001</v>
      </c>
      <c r="H18" s="85">
        <v>42083</v>
      </c>
      <c r="I18" s="46">
        <v>715.64</v>
      </c>
      <c r="J18" s="46">
        <v>0</v>
      </c>
      <c r="K18" s="46">
        <v>0</v>
      </c>
      <c r="L18" s="46">
        <v>0</v>
      </c>
      <c r="N18" s="85">
        <v>42059</v>
      </c>
      <c r="O18" t="s">
        <v>123</v>
      </c>
      <c r="P18" s="89">
        <v>12000</v>
      </c>
      <c r="Q18" t="s">
        <v>130</v>
      </c>
    </row>
    <row r="19" spans="1:17" x14ac:dyDescent="0.2">
      <c r="A19">
        <v>1034</v>
      </c>
      <c r="B19" t="s">
        <v>120</v>
      </c>
      <c r="C19">
        <v>921145</v>
      </c>
      <c r="D19" t="s">
        <v>132</v>
      </c>
      <c r="E19" t="s">
        <v>133</v>
      </c>
      <c r="F19" s="85">
        <v>42062</v>
      </c>
      <c r="G19" s="46">
        <v>1700</v>
      </c>
      <c r="H19" s="85">
        <v>42355</v>
      </c>
      <c r="I19" s="46">
        <v>156.25</v>
      </c>
      <c r="J19" s="46">
        <v>20.309999999999999</v>
      </c>
      <c r="K19" s="46">
        <v>0</v>
      </c>
      <c r="L19" s="46">
        <v>0</v>
      </c>
      <c r="N19" s="85">
        <v>42075</v>
      </c>
      <c r="O19" t="s">
        <v>123</v>
      </c>
      <c r="P19" s="89">
        <v>8000</v>
      </c>
      <c r="Q19" t="s">
        <v>130</v>
      </c>
    </row>
    <row r="20" spans="1:17" x14ac:dyDescent="0.2">
      <c r="A20">
        <v>1446</v>
      </c>
      <c r="B20" t="s">
        <v>120</v>
      </c>
      <c r="C20">
        <v>1222940</v>
      </c>
      <c r="D20" t="s">
        <v>134</v>
      </c>
      <c r="E20" t="s">
        <v>135</v>
      </c>
      <c r="F20" s="85">
        <v>42062</v>
      </c>
      <c r="G20" s="46">
        <v>3546.76</v>
      </c>
      <c r="H20" s="85">
        <v>42121</v>
      </c>
      <c r="I20" s="46">
        <v>2597.41</v>
      </c>
      <c r="J20" s="46">
        <v>0</v>
      </c>
      <c r="K20" s="46">
        <v>0</v>
      </c>
      <c r="L20" s="46">
        <v>0</v>
      </c>
      <c r="N20" s="85">
        <v>42101</v>
      </c>
      <c r="O20" t="s">
        <v>123</v>
      </c>
      <c r="P20" s="89">
        <v>15000</v>
      </c>
      <c r="Q20" t="s">
        <v>124</v>
      </c>
    </row>
    <row r="21" spans="1:17" x14ac:dyDescent="0.2">
      <c r="A21">
        <v>1909</v>
      </c>
      <c r="B21" t="s">
        <v>120</v>
      </c>
      <c r="C21">
        <v>1425994</v>
      </c>
      <c r="D21" t="s">
        <v>128</v>
      </c>
      <c r="E21" t="s">
        <v>136</v>
      </c>
      <c r="F21" s="85">
        <v>42088</v>
      </c>
      <c r="G21" s="46">
        <v>3985</v>
      </c>
      <c r="H21" s="85">
        <v>42137</v>
      </c>
      <c r="I21" s="46">
        <v>3586.5</v>
      </c>
      <c r="J21" s="46">
        <v>0</v>
      </c>
      <c r="K21" s="46">
        <v>0</v>
      </c>
      <c r="L21" s="46">
        <v>0</v>
      </c>
      <c r="N21" s="85">
        <v>42129</v>
      </c>
      <c r="O21" t="s">
        <v>123</v>
      </c>
      <c r="P21" s="89">
        <v>20000</v>
      </c>
      <c r="Q21" t="s">
        <v>130</v>
      </c>
    </row>
    <row r="22" spans="1:17" x14ac:dyDescent="0.2">
      <c r="F22" s="85"/>
      <c r="G22" s="46"/>
      <c r="H22" s="85"/>
      <c r="I22" s="46">
        <f>SUM(I14:I21)</f>
        <v>20976.3</v>
      </c>
      <c r="J22" s="46"/>
      <c r="K22" s="46"/>
      <c r="L22" s="46"/>
      <c r="N22" s="85"/>
      <c r="P22" s="89">
        <f>SUM(P14:P21)</f>
        <v>115000</v>
      </c>
      <c r="Q22">
        <f>+I22/P22</f>
        <v>0.18240260869565217</v>
      </c>
    </row>
    <row r="23" spans="1:17" x14ac:dyDescent="0.2">
      <c r="F23" s="85"/>
      <c r="G23" s="46"/>
      <c r="H23" s="85"/>
      <c r="I23" s="46"/>
      <c r="J23" s="46"/>
      <c r="K23" s="46"/>
      <c r="L23" s="46"/>
      <c r="N23" s="85"/>
      <c r="P23" s="89"/>
    </row>
    <row r="24" spans="1:17" x14ac:dyDescent="0.2">
      <c r="A24">
        <v>5266</v>
      </c>
      <c r="B24" t="s">
        <v>120</v>
      </c>
      <c r="C24">
        <v>1021724</v>
      </c>
      <c r="D24" t="s">
        <v>128</v>
      </c>
      <c r="E24" t="s">
        <v>127</v>
      </c>
      <c r="F24" s="85">
        <v>42290</v>
      </c>
      <c r="G24" s="46">
        <v>9733.36</v>
      </c>
      <c r="H24" s="85">
        <v>42416</v>
      </c>
      <c r="I24" s="46">
        <v>6982.92</v>
      </c>
      <c r="J24" s="46">
        <v>90.29</v>
      </c>
      <c r="K24" s="46">
        <v>0</v>
      </c>
      <c r="L24" s="46">
        <v>0</v>
      </c>
      <c r="N24" s="85">
        <v>42304</v>
      </c>
      <c r="O24" t="s">
        <v>123</v>
      </c>
      <c r="P24" s="89">
        <v>5000</v>
      </c>
      <c r="Q24" t="s">
        <v>124</v>
      </c>
    </row>
    <row r="25" spans="1:17" x14ac:dyDescent="0.2">
      <c r="A25">
        <v>5994</v>
      </c>
      <c r="B25" t="s">
        <v>120</v>
      </c>
      <c r="C25">
        <v>1122335</v>
      </c>
      <c r="D25" t="s">
        <v>137</v>
      </c>
      <c r="E25" t="s">
        <v>129</v>
      </c>
      <c r="F25" s="85">
        <v>42328</v>
      </c>
      <c r="G25" s="46">
        <v>6346.95</v>
      </c>
      <c r="H25" s="85">
        <v>42570</v>
      </c>
      <c r="I25" s="46">
        <v>4830.1099999999997</v>
      </c>
      <c r="J25" s="46">
        <v>57.84</v>
      </c>
      <c r="K25" s="46">
        <v>0</v>
      </c>
      <c r="L25" s="46">
        <v>0</v>
      </c>
      <c r="N25" s="85">
        <v>42340</v>
      </c>
      <c r="O25" t="s">
        <v>123</v>
      </c>
      <c r="P25" s="89">
        <v>10000</v>
      </c>
      <c r="Q25" t="s">
        <v>130</v>
      </c>
    </row>
    <row r="26" spans="1:17" x14ac:dyDescent="0.2">
      <c r="A26">
        <v>6568</v>
      </c>
      <c r="B26" t="s">
        <v>120</v>
      </c>
      <c r="C26">
        <v>1021724</v>
      </c>
      <c r="D26" t="s">
        <v>128</v>
      </c>
      <c r="E26" t="s">
        <v>127</v>
      </c>
      <c r="F26" s="85">
        <v>42361</v>
      </c>
      <c r="G26" s="46">
        <v>2925.62</v>
      </c>
      <c r="H26" s="85">
        <v>42482</v>
      </c>
      <c r="I26" s="46">
        <v>1716.02</v>
      </c>
      <c r="J26" s="46">
        <v>25.1</v>
      </c>
      <c r="K26" s="46">
        <v>0</v>
      </c>
      <c r="L26" s="46">
        <v>0</v>
      </c>
      <c r="N26" s="85">
        <v>42366</v>
      </c>
      <c r="O26" t="s">
        <v>123</v>
      </c>
      <c r="P26" s="89">
        <v>5000</v>
      </c>
      <c r="Q26" t="s">
        <v>124</v>
      </c>
    </row>
    <row r="27" spans="1:17" x14ac:dyDescent="0.2">
      <c r="A27">
        <v>1725</v>
      </c>
      <c r="B27" t="s">
        <v>120</v>
      </c>
      <c r="C27">
        <v>1021702</v>
      </c>
      <c r="D27" t="s">
        <v>125</v>
      </c>
      <c r="E27" t="s">
        <v>138</v>
      </c>
      <c r="F27" s="85">
        <v>42444</v>
      </c>
      <c r="G27" s="46">
        <v>7481.17</v>
      </c>
      <c r="H27" s="85">
        <v>42503</v>
      </c>
      <c r="I27" s="46">
        <v>6682.75</v>
      </c>
      <c r="J27" s="46">
        <v>64.19</v>
      </c>
      <c r="K27" s="46">
        <v>0</v>
      </c>
      <c r="L27" s="46">
        <v>0</v>
      </c>
      <c r="N27" s="85">
        <v>42457</v>
      </c>
      <c r="O27" t="s">
        <v>123</v>
      </c>
      <c r="P27" s="89">
        <v>15000</v>
      </c>
      <c r="Q27" t="s">
        <v>130</v>
      </c>
    </row>
    <row r="28" spans="1:17" x14ac:dyDescent="0.2">
      <c r="A28">
        <v>1931</v>
      </c>
      <c r="B28" t="s">
        <v>120</v>
      </c>
      <c r="C28">
        <v>1526583</v>
      </c>
      <c r="D28" t="s">
        <v>139</v>
      </c>
      <c r="E28" t="s">
        <v>136</v>
      </c>
      <c r="F28" s="85">
        <v>42450</v>
      </c>
      <c r="G28" s="46">
        <v>2393.17</v>
      </c>
      <c r="H28" s="85">
        <v>42629</v>
      </c>
      <c r="I28" s="46">
        <v>2311.79</v>
      </c>
      <c r="J28" s="46">
        <v>20.53</v>
      </c>
      <c r="K28" s="46">
        <v>0</v>
      </c>
      <c r="L28" s="46">
        <v>0</v>
      </c>
      <c r="N28" s="85">
        <v>42461</v>
      </c>
      <c r="O28" t="s">
        <v>123</v>
      </c>
      <c r="P28" s="89">
        <v>50000</v>
      </c>
      <c r="Q28" t="s">
        <v>140</v>
      </c>
    </row>
    <row r="29" spans="1:17" x14ac:dyDescent="0.2">
      <c r="A29">
        <v>2485</v>
      </c>
      <c r="B29" t="s">
        <v>120</v>
      </c>
      <c r="C29">
        <v>1425694</v>
      </c>
      <c r="D29" t="s">
        <v>128</v>
      </c>
      <c r="E29" t="s">
        <v>131</v>
      </c>
      <c r="F29" s="85">
        <v>42461</v>
      </c>
      <c r="G29" s="46">
        <v>803.9</v>
      </c>
      <c r="H29" s="85">
        <v>42494</v>
      </c>
      <c r="I29" s="46">
        <v>498.51</v>
      </c>
      <c r="J29" s="46">
        <v>0</v>
      </c>
      <c r="K29" s="46">
        <v>0</v>
      </c>
      <c r="L29" s="46">
        <v>0</v>
      </c>
      <c r="N29" s="85">
        <v>42485</v>
      </c>
      <c r="O29" t="s">
        <v>123</v>
      </c>
      <c r="P29" s="89">
        <v>12000</v>
      </c>
      <c r="Q29" t="s">
        <v>130</v>
      </c>
    </row>
    <row r="30" spans="1:17" x14ac:dyDescent="0.2">
      <c r="A30">
        <v>6826</v>
      </c>
      <c r="B30" t="s">
        <v>120</v>
      </c>
      <c r="C30">
        <v>1222940</v>
      </c>
      <c r="D30" t="s">
        <v>139</v>
      </c>
      <c r="E30" t="s">
        <v>135</v>
      </c>
      <c r="F30" s="85">
        <v>42630</v>
      </c>
      <c r="G30" s="46">
        <v>1929.63</v>
      </c>
      <c r="H30" s="85">
        <v>42712</v>
      </c>
      <c r="I30" s="46">
        <v>1527.66</v>
      </c>
      <c r="J30" s="46">
        <v>29.11</v>
      </c>
      <c r="K30" s="46">
        <v>0</v>
      </c>
      <c r="L30" s="46">
        <v>0</v>
      </c>
      <c r="M30" t="s">
        <v>141</v>
      </c>
      <c r="N30" s="85">
        <v>42639</v>
      </c>
      <c r="O30" t="s">
        <v>123</v>
      </c>
      <c r="P30" s="89">
        <v>15000</v>
      </c>
      <c r="Q30" t="s">
        <v>124</v>
      </c>
    </row>
    <row r="31" spans="1:17" x14ac:dyDescent="0.2">
      <c r="A31">
        <v>8098</v>
      </c>
      <c r="B31" t="s">
        <v>120</v>
      </c>
      <c r="C31">
        <v>310522</v>
      </c>
      <c r="D31" t="s">
        <v>125</v>
      </c>
      <c r="E31" t="s">
        <v>122</v>
      </c>
      <c r="F31" s="85">
        <v>42669</v>
      </c>
      <c r="G31" s="46">
        <v>1922.54</v>
      </c>
      <c r="H31" s="85">
        <v>42712</v>
      </c>
      <c r="I31" s="46">
        <v>1267.25</v>
      </c>
      <c r="J31" s="46">
        <v>26.05</v>
      </c>
      <c r="K31" s="46">
        <v>0</v>
      </c>
      <c r="L31" s="46">
        <v>0</v>
      </c>
      <c r="N31" s="85">
        <v>42683</v>
      </c>
      <c r="O31" t="s">
        <v>123</v>
      </c>
      <c r="P31" s="89">
        <v>20000</v>
      </c>
      <c r="Q31" t="s">
        <v>124</v>
      </c>
    </row>
    <row r="32" spans="1:17" x14ac:dyDescent="0.2">
      <c r="F32" s="85"/>
      <c r="G32" s="46"/>
      <c r="H32" s="85"/>
      <c r="I32" s="46">
        <f>SUM(I24:I31)</f>
        <v>25817.01</v>
      </c>
      <c r="J32" s="46"/>
      <c r="K32" s="46"/>
      <c r="L32" s="46"/>
      <c r="N32" s="85"/>
      <c r="P32" s="89">
        <f>SUM(P24:P31)</f>
        <v>132000</v>
      </c>
      <c r="Q32">
        <f>+I32/P32</f>
        <v>0.19558340909090907</v>
      </c>
    </row>
    <row r="33" spans="1:17" x14ac:dyDescent="0.2">
      <c r="F33" s="85"/>
      <c r="G33" s="46"/>
      <c r="H33" s="85"/>
      <c r="I33" s="46"/>
      <c r="J33" s="46"/>
      <c r="K33" s="46"/>
      <c r="L33" s="46"/>
      <c r="N33" s="85"/>
      <c r="P33" s="89"/>
    </row>
    <row r="34" spans="1:17" x14ac:dyDescent="0.2">
      <c r="A34">
        <v>3814</v>
      </c>
      <c r="B34" t="s">
        <v>120</v>
      </c>
      <c r="C34">
        <v>1728720</v>
      </c>
      <c r="D34" t="s">
        <v>128</v>
      </c>
      <c r="E34" t="s">
        <v>142</v>
      </c>
      <c r="F34" s="85">
        <v>42823</v>
      </c>
      <c r="G34" s="46">
        <v>1152.0999999999999</v>
      </c>
      <c r="H34" s="85">
        <v>42909</v>
      </c>
      <c r="I34" s="46">
        <v>753.18</v>
      </c>
      <c r="J34" s="46">
        <v>14.5</v>
      </c>
      <c r="K34" s="46">
        <v>0</v>
      </c>
      <c r="L34" s="46">
        <v>0</v>
      </c>
      <c r="N34" s="85">
        <v>42828</v>
      </c>
      <c r="O34" t="s">
        <v>123</v>
      </c>
      <c r="P34" s="89">
        <v>10000</v>
      </c>
      <c r="Q34" t="s">
        <v>142</v>
      </c>
    </row>
    <row r="35" spans="1:17" x14ac:dyDescent="0.2">
      <c r="A35">
        <v>4390</v>
      </c>
      <c r="B35" t="s">
        <v>120</v>
      </c>
      <c r="C35">
        <v>1728720</v>
      </c>
      <c r="D35" t="s">
        <v>128</v>
      </c>
      <c r="E35" t="s">
        <v>142</v>
      </c>
      <c r="F35" s="85">
        <v>42805</v>
      </c>
      <c r="G35" s="46">
        <v>424.35</v>
      </c>
      <c r="H35" s="85">
        <v>42909</v>
      </c>
      <c r="I35" s="46">
        <v>170.98</v>
      </c>
      <c r="J35" s="46">
        <v>14.5</v>
      </c>
      <c r="K35" s="46">
        <v>0</v>
      </c>
      <c r="L35" s="46">
        <v>0</v>
      </c>
      <c r="N35" s="85">
        <v>42832</v>
      </c>
      <c r="O35" t="s">
        <v>123</v>
      </c>
      <c r="P35" s="89">
        <v>10000</v>
      </c>
      <c r="Q35" t="s">
        <v>142</v>
      </c>
    </row>
    <row r="36" spans="1:17" x14ac:dyDescent="0.2">
      <c r="A36">
        <v>7701</v>
      </c>
      <c r="B36" t="s">
        <v>120</v>
      </c>
      <c r="C36">
        <v>1728720</v>
      </c>
      <c r="D36" t="s">
        <v>128</v>
      </c>
      <c r="E36" t="s">
        <v>142</v>
      </c>
      <c r="F36" s="85">
        <v>42908</v>
      </c>
      <c r="G36" s="46">
        <v>1248.25</v>
      </c>
      <c r="H36" s="85">
        <v>42962</v>
      </c>
      <c r="I36" s="46">
        <v>846.49</v>
      </c>
      <c r="J36" s="46">
        <v>16.63</v>
      </c>
      <c r="K36" s="46">
        <v>0</v>
      </c>
      <c r="L36" s="46">
        <v>0</v>
      </c>
      <c r="N36" s="85">
        <v>42912</v>
      </c>
      <c r="O36" t="s">
        <v>123</v>
      </c>
      <c r="P36" s="89">
        <v>10000</v>
      </c>
      <c r="Q36" t="s">
        <v>142</v>
      </c>
    </row>
    <row r="37" spans="1:17" x14ac:dyDescent="0.2">
      <c r="A37">
        <v>7751</v>
      </c>
      <c r="B37" t="s">
        <v>120</v>
      </c>
      <c r="C37">
        <v>1627555</v>
      </c>
      <c r="D37" t="s">
        <v>128</v>
      </c>
      <c r="E37" t="s">
        <v>142</v>
      </c>
      <c r="F37" s="85">
        <v>42902</v>
      </c>
      <c r="G37" s="46">
        <v>1504.84</v>
      </c>
      <c r="H37" s="85">
        <v>42962</v>
      </c>
      <c r="I37" s="46">
        <v>933.19</v>
      </c>
      <c r="J37" s="46">
        <v>16.809999999999999</v>
      </c>
      <c r="K37" s="46">
        <v>0</v>
      </c>
      <c r="L37" s="46">
        <v>0</v>
      </c>
      <c r="N37" s="85">
        <v>42914</v>
      </c>
      <c r="O37" t="s">
        <v>123</v>
      </c>
      <c r="P37" s="89">
        <v>6000</v>
      </c>
      <c r="Q37" t="s">
        <v>142</v>
      </c>
    </row>
    <row r="38" spans="1:17" x14ac:dyDescent="0.2">
      <c r="F38" s="85"/>
      <c r="G38" s="46"/>
      <c r="H38" s="85"/>
      <c r="I38" s="46">
        <f>SUM(I34:I37)</f>
        <v>2703.84</v>
      </c>
      <c r="J38" s="46"/>
      <c r="K38" s="46"/>
      <c r="L38" s="46"/>
      <c r="N38" s="85"/>
      <c r="P38" s="89">
        <f>SUM(P34:P37)</f>
        <v>36000</v>
      </c>
      <c r="Q38">
        <f>+I38/P38</f>
        <v>7.5106666666666669E-2</v>
      </c>
    </row>
    <row r="39" spans="1:17" x14ac:dyDescent="0.2">
      <c r="F39" s="85"/>
      <c r="G39" s="46"/>
      <c r="H39" s="85"/>
      <c r="I39" s="46"/>
      <c r="J39" s="46"/>
      <c r="K39" s="46"/>
      <c r="L39" s="46"/>
      <c r="N39" s="85"/>
      <c r="P39" s="89"/>
    </row>
    <row r="40" spans="1:17" x14ac:dyDescent="0.2">
      <c r="A40">
        <v>13039</v>
      </c>
      <c r="B40" t="s">
        <v>120</v>
      </c>
      <c r="C40">
        <v>310669</v>
      </c>
      <c r="D40" t="s">
        <v>139</v>
      </c>
      <c r="E40" t="s">
        <v>143</v>
      </c>
      <c r="F40" s="85">
        <v>42977</v>
      </c>
      <c r="G40" s="46">
        <v>7605</v>
      </c>
      <c r="H40" s="85">
        <v>43236</v>
      </c>
      <c r="I40" s="46">
        <v>70</v>
      </c>
      <c r="J40" s="46">
        <v>9.1</v>
      </c>
      <c r="K40" s="46">
        <v>0</v>
      </c>
      <c r="L40" s="46">
        <v>0</v>
      </c>
      <c r="N40" s="85">
        <v>43049</v>
      </c>
      <c r="O40" t="s">
        <v>123</v>
      </c>
      <c r="P40" s="89">
        <v>19600</v>
      </c>
      <c r="Q40" t="s">
        <v>144</v>
      </c>
    </row>
    <row r="41" spans="1:17" x14ac:dyDescent="0.2">
      <c r="A41">
        <v>4528</v>
      </c>
      <c r="B41" t="s">
        <v>120</v>
      </c>
      <c r="C41">
        <v>310522</v>
      </c>
      <c r="D41" t="s">
        <v>128</v>
      </c>
      <c r="E41" t="s">
        <v>122</v>
      </c>
      <c r="F41" s="85">
        <v>43196</v>
      </c>
      <c r="G41" s="46">
        <v>2529.84</v>
      </c>
      <c r="H41" s="85">
        <v>43252</v>
      </c>
      <c r="I41" s="46">
        <v>1549.08</v>
      </c>
      <c r="J41" s="46">
        <v>25.76</v>
      </c>
      <c r="K41" s="46">
        <v>0</v>
      </c>
      <c r="L41" s="46">
        <v>0</v>
      </c>
      <c r="N41" s="85">
        <v>43206</v>
      </c>
      <c r="O41" t="s">
        <v>123</v>
      </c>
      <c r="P41" s="89">
        <v>20000</v>
      </c>
      <c r="Q41" t="s">
        <v>124</v>
      </c>
    </row>
    <row r="42" spans="1:17" x14ac:dyDescent="0.2">
      <c r="A42">
        <v>6283</v>
      </c>
      <c r="B42" t="s">
        <v>120</v>
      </c>
      <c r="C42">
        <v>1830373</v>
      </c>
      <c r="D42" t="s">
        <v>128</v>
      </c>
      <c r="E42" t="s">
        <v>145</v>
      </c>
      <c r="F42" s="85">
        <v>43227</v>
      </c>
      <c r="G42" s="46">
        <v>875</v>
      </c>
      <c r="H42" s="85">
        <v>43274</v>
      </c>
      <c r="I42" s="46">
        <v>573.75</v>
      </c>
      <c r="J42" s="46">
        <v>0</v>
      </c>
      <c r="K42" s="46">
        <v>0</v>
      </c>
      <c r="L42" s="46">
        <v>0</v>
      </c>
      <c r="N42" s="85">
        <v>43243</v>
      </c>
      <c r="O42" t="s">
        <v>123</v>
      </c>
      <c r="P42" s="89">
        <v>10000</v>
      </c>
      <c r="Q42" t="s">
        <v>124</v>
      </c>
    </row>
    <row r="43" spans="1:17" x14ac:dyDescent="0.2">
      <c r="I43" s="90">
        <f>SUM(I40:I42)</f>
        <v>2192.83</v>
      </c>
      <c r="P43" s="89">
        <f>SUM(P40:P42)</f>
        <v>49600</v>
      </c>
      <c r="Q43">
        <f>+I43/P43</f>
        <v>4.4210282258064518E-2</v>
      </c>
    </row>
    <row r="45" spans="1:17" x14ac:dyDescent="0.2">
      <c r="I45" s="91">
        <f>+I12+I22+I32+I38+I43</f>
        <v>64367.239999999991</v>
      </c>
      <c r="P45" s="91">
        <f>+P12+P22+P32+P38+P43</f>
        <v>477600</v>
      </c>
      <c r="Q45" s="91">
        <f>+I45/P45</f>
        <v>0.13477227805695141</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S59"/>
  <sheetViews>
    <sheetView view="pageBreakPreview" topLeftCell="A7" zoomScale="60" zoomScaleNormal="100" workbookViewId="0">
      <selection activeCell="F29" sqref="F29"/>
    </sheetView>
  </sheetViews>
  <sheetFormatPr defaultColWidth="34.5703125" defaultRowHeight="12.75" x14ac:dyDescent="0.2"/>
  <cols>
    <col min="1" max="1" width="40.5703125" style="1" customWidth="1"/>
    <col min="2" max="2" width="13.7109375" style="1" customWidth="1"/>
    <col min="3" max="3" width="12" style="1" customWidth="1"/>
    <col min="4" max="4" width="13.7109375" style="1" customWidth="1"/>
    <col min="5" max="8" width="12.7109375" style="1" customWidth="1"/>
    <col min="9" max="9" width="10.7109375" style="1" customWidth="1"/>
    <col min="10" max="13" width="12.7109375" style="1" customWidth="1"/>
    <col min="14" max="14" width="13.85546875" style="1" customWidth="1"/>
    <col min="15" max="15" width="12" style="1" customWidth="1"/>
    <col min="16" max="17" width="13.42578125" style="1" customWidth="1"/>
    <col min="18" max="19" width="13.28515625" style="1" customWidth="1"/>
    <col min="20" max="16384" width="34.5703125" style="1"/>
  </cols>
  <sheetData>
    <row r="1" spans="1:19" ht="18" customHeight="1" thickBot="1" x14ac:dyDescent="0.25">
      <c r="R1" s="325" t="s">
        <v>21</v>
      </c>
      <c r="S1" s="326"/>
    </row>
    <row r="3" spans="1:19" ht="23.25" x14ac:dyDescent="0.35">
      <c r="A3" s="300" t="s">
        <v>33</v>
      </c>
      <c r="B3" s="300"/>
      <c r="C3" s="300"/>
      <c r="D3" s="300"/>
      <c r="E3" s="300"/>
      <c r="F3" s="300"/>
      <c r="G3" s="300"/>
      <c r="H3" s="300"/>
      <c r="I3" s="300"/>
      <c r="J3" s="300"/>
      <c r="K3" s="300"/>
      <c r="L3" s="300"/>
      <c r="M3" s="300"/>
      <c r="N3" s="300"/>
      <c r="O3" s="300"/>
      <c r="P3" s="300"/>
      <c r="Q3" s="300"/>
      <c r="R3" s="300"/>
      <c r="S3" s="300"/>
    </row>
    <row r="4" spans="1:19" ht="23.25" x14ac:dyDescent="0.35">
      <c r="A4" s="300" t="s">
        <v>14</v>
      </c>
      <c r="B4" s="300"/>
      <c r="C4" s="300"/>
      <c r="D4" s="300"/>
      <c r="E4" s="300"/>
      <c r="F4" s="300"/>
      <c r="G4" s="300"/>
      <c r="H4" s="300"/>
      <c r="I4" s="300"/>
      <c r="J4" s="300"/>
      <c r="K4" s="300"/>
      <c r="L4" s="300"/>
      <c r="M4" s="300"/>
      <c r="N4" s="300"/>
      <c r="O4" s="300"/>
      <c r="P4" s="300"/>
      <c r="Q4" s="300"/>
      <c r="R4" s="300"/>
      <c r="S4" s="300"/>
    </row>
    <row r="5" spans="1:19" ht="18" customHeight="1" x14ac:dyDescent="0.3">
      <c r="A5" s="301" t="s">
        <v>70</v>
      </c>
      <c r="B5" s="301"/>
      <c r="C5" s="301"/>
      <c r="D5" s="301"/>
      <c r="E5" s="301"/>
      <c r="F5" s="301"/>
      <c r="G5" s="301"/>
      <c r="H5" s="301"/>
      <c r="I5" s="301"/>
      <c r="J5" s="301"/>
      <c r="K5" s="301"/>
      <c r="L5" s="301"/>
      <c r="M5" s="301"/>
      <c r="N5" s="301"/>
      <c r="O5" s="301"/>
      <c r="P5" s="301"/>
      <c r="Q5" s="301"/>
      <c r="R5" s="301"/>
      <c r="S5" s="301"/>
    </row>
    <row r="6" spans="1:19" ht="18" customHeight="1" x14ac:dyDescent="0.3">
      <c r="A6" s="301" t="s">
        <v>26</v>
      </c>
      <c r="B6" s="301"/>
      <c r="C6" s="301"/>
      <c r="D6" s="301"/>
      <c r="E6" s="301"/>
      <c r="F6" s="301"/>
      <c r="G6" s="301"/>
      <c r="H6" s="301"/>
      <c r="I6" s="301"/>
      <c r="J6" s="301"/>
      <c r="K6" s="301"/>
      <c r="L6" s="301"/>
      <c r="M6" s="301"/>
      <c r="N6" s="301"/>
      <c r="O6" s="301"/>
      <c r="P6" s="301"/>
      <c r="Q6" s="301"/>
      <c r="R6" s="301"/>
      <c r="S6" s="301"/>
    </row>
    <row r="7" spans="1:19" ht="15.75" x14ac:dyDescent="0.25">
      <c r="A7" s="2"/>
      <c r="B7" s="2"/>
      <c r="C7" s="2"/>
      <c r="D7" s="2"/>
      <c r="E7" s="2"/>
      <c r="F7" s="2"/>
      <c r="G7" s="2"/>
      <c r="H7" s="2"/>
      <c r="I7" s="2"/>
      <c r="J7" s="2"/>
      <c r="K7" s="2"/>
      <c r="L7" s="2"/>
      <c r="M7" s="2"/>
      <c r="N7" s="2"/>
      <c r="O7" s="2"/>
      <c r="P7" s="2"/>
      <c r="Q7" s="2"/>
      <c r="R7" s="3"/>
      <c r="S7" s="3"/>
    </row>
    <row r="8" spans="1:19" ht="16.5" thickBot="1" x14ac:dyDescent="0.3">
      <c r="A8" s="2"/>
      <c r="B8" s="2"/>
      <c r="C8" s="2"/>
      <c r="D8" s="2"/>
      <c r="E8" s="2"/>
      <c r="F8" s="2"/>
      <c r="G8" s="2"/>
      <c r="H8" s="2"/>
      <c r="I8" s="2"/>
      <c r="J8" s="2"/>
      <c r="K8" s="2"/>
      <c r="L8" s="2"/>
      <c r="M8" s="2"/>
      <c r="N8" s="2"/>
      <c r="O8" s="2"/>
      <c r="P8" s="2"/>
      <c r="Q8" s="2"/>
      <c r="R8" s="3"/>
      <c r="S8" s="3"/>
    </row>
    <row r="9" spans="1:19" ht="15" customHeight="1" thickBot="1" x14ac:dyDescent="0.25">
      <c r="A9" s="19"/>
      <c r="B9" s="330" t="s">
        <v>19</v>
      </c>
      <c r="C9" s="332"/>
      <c r="D9" s="332"/>
      <c r="E9" s="332"/>
      <c r="F9" s="332"/>
      <c r="G9" s="331"/>
      <c r="H9" s="330" t="s">
        <v>20</v>
      </c>
      <c r="I9" s="332"/>
      <c r="J9" s="332"/>
      <c r="K9" s="332"/>
      <c r="L9" s="332"/>
      <c r="M9" s="331"/>
      <c r="N9" s="327" t="s">
        <v>1</v>
      </c>
      <c r="O9" s="328"/>
      <c r="P9" s="328"/>
      <c r="Q9" s="328"/>
      <c r="R9" s="328"/>
      <c r="S9" s="329"/>
    </row>
    <row r="10" spans="1:19" ht="15" customHeight="1" thickBot="1" x14ac:dyDescent="0.25">
      <c r="A10" s="20" t="s">
        <v>0</v>
      </c>
      <c r="B10" s="302" t="s">
        <v>17</v>
      </c>
      <c r="C10" s="330" t="s">
        <v>2</v>
      </c>
      <c r="D10" s="331"/>
      <c r="E10" s="302" t="s">
        <v>28</v>
      </c>
      <c r="F10" s="304" t="s">
        <v>29</v>
      </c>
      <c r="G10" s="305"/>
      <c r="H10" s="302" t="s">
        <v>17</v>
      </c>
      <c r="I10" s="330" t="s">
        <v>2</v>
      </c>
      <c r="J10" s="331"/>
      <c r="K10" s="302" t="s">
        <v>28</v>
      </c>
      <c r="L10" s="330" t="s">
        <v>29</v>
      </c>
      <c r="M10" s="331"/>
      <c r="N10" s="19"/>
      <c r="O10" s="330" t="s">
        <v>2</v>
      </c>
      <c r="P10" s="331"/>
      <c r="Q10" s="302" t="s">
        <v>28</v>
      </c>
      <c r="R10" s="304" t="s">
        <v>29</v>
      </c>
      <c r="S10" s="305"/>
    </row>
    <row r="11" spans="1:19" ht="39" customHeight="1" thickBot="1" x14ac:dyDescent="0.25">
      <c r="A11" s="21"/>
      <c r="B11" s="303"/>
      <c r="C11" s="22" t="s">
        <v>3</v>
      </c>
      <c r="D11" s="22" t="s">
        <v>4</v>
      </c>
      <c r="E11" s="303"/>
      <c r="F11" s="23" t="s">
        <v>30</v>
      </c>
      <c r="G11" s="23" t="s">
        <v>31</v>
      </c>
      <c r="H11" s="303"/>
      <c r="I11" s="22" t="s">
        <v>3</v>
      </c>
      <c r="J11" s="22" t="s">
        <v>4</v>
      </c>
      <c r="K11" s="303"/>
      <c r="L11" s="23" t="s">
        <v>30</v>
      </c>
      <c r="M11" s="23" t="s">
        <v>31</v>
      </c>
      <c r="N11" s="24" t="s">
        <v>17</v>
      </c>
      <c r="O11" s="22" t="s">
        <v>3</v>
      </c>
      <c r="P11" s="22" t="s">
        <v>4</v>
      </c>
      <c r="Q11" s="303"/>
      <c r="R11" s="23" t="s">
        <v>30</v>
      </c>
      <c r="S11" s="23" t="s">
        <v>31</v>
      </c>
    </row>
    <row r="12" spans="1:19" ht="15" customHeight="1" x14ac:dyDescent="0.2">
      <c r="A12" s="6"/>
      <c r="B12" s="6"/>
      <c r="C12" s="6"/>
      <c r="D12" s="6"/>
      <c r="E12" s="6"/>
      <c r="F12" s="6"/>
      <c r="G12" s="6"/>
      <c r="H12" s="6"/>
      <c r="I12" s="6"/>
      <c r="J12" s="6"/>
      <c r="K12" s="6"/>
      <c r="L12" s="6"/>
      <c r="M12" s="6"/>
      <c r="N12" s="6"/>
      <c r="O12" s="6"/>
      <c r="P12" s="6"/>
      <c r="Q12" s="6"/>
      <c r="R12" s="6"/>
      <c r="S12" s="6"/>
    </row>
    <row r="13" spans="1:19" ht="15" customHeight="1" x14ac:dyDescent="0.2">
      <c r="A13" s="4" t="s">
        <v>1</v>
      </c>
      <c r="B13" s="7">
        <v>440691490.58999997</v>
      </c>
      <c r="C13" s="7">
        <v>498757</v>
      </c>
      <c r="D13" s="7">
        <v>191060011.38</v>
      </c>
      <c r="E13" s="7">
        <v>2386644.92</v>
      </c>
      <c r="F13" s="7">
        <v>1084373.42</v>
      </c>
      <c r="G13" s="7">
        <v>36627</v>
      </c>
      <c r="H13" s="7">
        <v>25421417</v>
      </c>
      <c r="I13" s="7">
        <v>62039</v>
      </c>
      <c r="J13" s="7">
        <v>8612902.6799999997</v>
      </c>
      <c r="K13" s="8">
        <v>2331</v>
      </c>
      <c r="L13" s="8">
        <v>1612079</v>
      </c>
      <c r="M13" s="8">
        <v>0</v>
      </c>
      <c r="N13" s="7">
        <v>466112907.58999997</v>
      </c>
      <c r="O13" s="7">
        <v>560796</v>
      </c>
      <c r="P13" s="7">
        <v>199672914.06</v>
      </c>
      <c r="Q13" s="7">
        <v>2388975.92</v>
      </c>
      <c r="R13" s="7">
        <v>2696452.42</v>
      </c>
      <c r="S13" s="7">
        <v>36627</v>
      </c>
    </row>
    <row r="14" spans="1:19" ht="15" customHeight="1" x14ac:dyDescent="0.2">
      <c r="A14" s="6"/>
      <c r="B14" s="9"/>
      <c r="C14" s="9"/>
      <c r="D14" s="9"/>
      <c r="E14" s="9"/>
      <c r="F14" s="9"/>
      <c r="G14" s="9"/>
      <c r="H14" s="9"/>
      <c r="I14" s="9"/>
      <c r="J14" s="9"/>
      <c r="K14" s="8"/>
      <c r="L14" s="9"/>
      <c r="M14" s="8"/>
      <c r="N14" s="9"/>
      <c r="O14" s="9"/>
      <c r="P14" s="9"/>
      <c r="Q14" s="9"/>
      <c r="R14" s="9"/>
      <c r="S14" s="9"/>
    </row>
    <row r="15" spans="1:19" ht="15" customHeight="1" x14ac:dyDescent="0.2">
      <c r="A15" s="10" t="s">
        <v>5</v>
      </c>
      <c r="B15" s="7">
        <v>106437031.47999999</v>
      </c>
      <c r="C15" s="7">
        <v>14422</v>
      </c>
      <c r="D15" s="7">
        <v>37345391.700000003</v>
      </c>
      <c r="E15" s="7">
        <v>2386644.92</v>
      </c>
      <c r="F15" s="7">
        <v>1084373.42</v>
      </c>
      <c r="G15" s="7">
        <v>36627</v>
      </c>
      <c r="H15" s="7">
        <v>12834235</v>
      </c>
      <c r="I15" s="7">
        <v>178</v>
      </c>
      <c r="J15" s="7">
        <v>1741023</v>
      </c>
      <c r="K15" s="8">
        <v>2331</v>
      </c>
      <c r="L15" s="8">
        <v>1612079</v>
      </c>
      <c r="M15" s="8">
        <v>0</v>
      </c>
      <c r="N15" s="7">
        <v>119271266.47999999</v>
      </c>
      <c r="O15" s="7">
        <v>14600</v>
      </c>
      <c r="P15" s="7">
        <v>39086414.700000003</v>
      </c>
      <c r="Q15" s="7">
        <v>2388975.92</v>
      </c>
      <c r="R15" s="7">
        <v>2696452.42</v>
      </c>
      <c r="S15" s="7">
        <v>36627</v>
      </c>
    </row>
    <row r="16" spans="1:19" ht="15" customHeight="1" x14ac:dyDescent="0.2">
      <c r="A16" s="6"/>
      <c r="B16" s="9"/>
      <c r="C16" s="9"/>
      <c r="D16" s="9"/>
      <c r="E16" s="9"/>
      <c r="F16" s="9"/>
      <c r="G16" s="9"/>
      <c r="H16" s="9"/>
      <c r="I16" s="9"/>
      <c r="J16" s="9"/>
      <c r="K16" s="9"/>
      <c r="L16" s="9"/>
      <c r="M16" s="9"/>
      <c r="N16" s="9"/>
      <c r="O16" s="9"/>
      <c r="P16" s="9"/>
      <c r="Q16" s="9"/>
      <c r="R16" s="9"/>
      <c r="S16" s="9"/>
    </row>
    <row r="17" spans="1:19" ht="15" customHeight="1" x14ac:dyDescent="0.2">
      <c r="A17" s="6" t="s">
        <v>23</v>
      </c>
      <c r="B17" s="9">
        <v>8858244</v>
      </c>
      <c r="C17" s="9">
        <v>289</v>
      </c>
      <c r="D17" s="9">
        <v>995269</v>
      </c>
      <c r="E17" s="9">
        <v>2290297</v>
      </c>
      <c r="F17" s="9">
        <v>1008044</v>
      </c>
      <c r="G17" s="9">
        <v>36627</v>
      </c>
      <c r="H17" s="8">
        <v>8629001</v>
      </c>
      <c r="I17" s="8">
        <v>28</v>
      </c>
      <c r="J17" s="8">
        <v>1193395</v>
      </c>
      <c r="K17" s="8">
        <v>2331</v>
      </c>
      <c r="L17" s="8">
        <v>1612079</v>
      </c>
      <c r="M17" s="8">
        <v>0</v>
      </c>
      <c r="N17" s="9">
        <v>17487245</v>
      </c>
      <c r="O17" s="9">
        <v>317</v>
      </c>
      <c r="P17" s="9">
        <v>2188664</v>
      </c>
      <c r="Q17" s="9">
        <v>2292628</v>
      </c>
      <c r="R17" s="9">
        <v>2620123</v>
      </c>
      <c r="S17" s="9">
        <v>36627</v>
      </c>
    </row>
    <row r="18" spans="1:19" ht="15" customHeight="1" x14ac:dyDescent="0.2">
      <c r="A18" s="6" t="s">
        <v>6</v>
      </c>
      <c r="B18" s="9">
        <v>36799493.479999997</v>
      </c>
      <c r="C18" s="9">
        <v>5250</v>
      </c>
      <c r="D18" s="9">
        <v>13716854.699999999</v>
      </c>
      <c r="E18" s="9">
        <v>96347.920000000013</v>
      </c>
      <c r="F18" s="9">
        <v>76329.42</v>
      </c>
      <c r="G18" s="11">
        <v>0</v>
      </c>
      <c r="H18" s="8">
        <v>689752</v>
      </c>
      <c r="I18" s="8">
        <v>0</v>
      </c>
      <c r="J18" s="8">
        <v>0</v>
      </c>
      <c r="K18" s="8">
        <v>0</v>
      </c>
      <c r="L18" s="8">
        <v>0</v>
      </c>
      <c r="M18" s="8">
        <v>0</v>
      </c>
      <c r="N18" s="9">
        <v>37489245.479999997</v>
      </c>
      <c r="O18" s="9">
        <v>5250</v>
      </c>
      <c r="P18" s="9">
        <v>13716854.699999999</v>
      </c>
      <c r="Q18" s="9">
        <v>96347.920000000013</v>
      </c>
      <c r="R18" s="9">
        <v>76329.42</v>
      </c>
      <c r="S18" s="11">
        <v>0</v>
      </c>
    </row>
    <row r="19" spans="1:19" ht="15" customHeight="1" x14ac:dyDescent="0.2">
      <c r="A19" s="6" t="s">
        <v>7</v>
      </c>
      <c r="B19" s="9">
        <v>60779294</v>
      </c>
      <c r="C19" s="9">
        <v>8883</v>
      </c>
      <c r="D19" s="9">
        <v>22633268</v>
      </c>
      <c r="E19" s="11">
        <v>0</v>
      </c>
      <c r="F19" s="11">
        <v>0</v>
      </c>
      <c r="G19" s="11">
        <v>0</v>
      </c>
      <c r="H19" s="9">
        <v>3515482</v>
      </c>
      <c r="I19" s="9">
        <v>150</v>
      </c>
      <c r="J19" s="9">
        <v>547628</v>
      </c>
      <c r="K19" s="8">
        <v>0</v>
      </c>
      <c r="L19" s="8">
        <v>0</v>
      </c>
      <c r="M19" s="8">
        <v>0</v>
      </c>
      <c r="N19" s="9">
        <v>64294776</v>
      </c>
      <c r="O19" s="9">
        <v>9033</v>
      </c>
      <c r="P19" s="9">
        <v>23180896</v>
      </c>
      <c r="Q19" s="11">
        <v>0</v>
      </c>
      <c r="R19" s="11">
        <v>0</v>
      </c>
      <c r="S19" s="11">
        <v>0</v>
      </c>
    </row>
    <row r="20" spans="1:19" ht="15" customHeight="1" x14ac:dyDescent="0.2">
      <c r="A20" s="6"/>
      <c r="B20" s="9"/>
      <c r="C20" s="9"/>
      <c r="D20" s="9"/>
      <c r="E20" s="9"/>
      <c r="F20" s="9"/>
      <c r="G20" s="9"/>
      <c r="H20" s="8"/>
      <c r="I20" s="8"/>
      <c r="J20" s="8"/>
      <c r="K20" s="8">
        <v>0</v>
      </c>
      <c r="L20" s="8">
        <v>0</v>
      </c>
      <c r="M20" s="8">
        <v>0</v>
      </c>
      <c r="N20" s="9"/>
      <c r="O20" s="9"/>
      <c r="P20" s="9"/>
      <c r="Q20" s="9"/>
      <c r="R20" s="9"/>
      <c r="S20" s="9"/>
    </row>
    <row r="21" spans="1:19" ht="15" customHeight="1" x14ac:dyDescent="0.2">
      <c r="A21" s="10" t="s">
        <v>27</v>
      </c>
      <c r="B21" s="7">
        <v>51875632.109999999</v>
      </c>
      <c r="C21" s="7">
        <v>7317</v>
      </c>
      <c r="D21" s="7">
        <v>28674886.760000002</v>
      </c>
      <c r="E21" s="12">
        <v>0</v>
      </c>
      <c r="F21" s="12">
        <v>0</v>
      </c>
      <c r="G21" s="12">
        <v>0</v>
      </c>
      <c r="H21" s="13">
        <v>0</v>
      </c>
      <c r="I21" s="13">
        <v>36</v>
      </c>
      <c r="J21" s="13">
        <v>3784.6799999999989</v>
      </c>
      <c r="K21" s="13">
        <v>0</v>
      </c>
      <c r="L21" s="13">
        <v>0</v>
      </c>
      <c r="M21" s="13">
        <v>0</v>
      </c>
      <c r="N21" s="7">
        <v>51875632.109999999</v>
      </c>
      <c r="O21" s="7">
        <v>7353</v>
      </c>
      <c r="P21" s="7">
        <v>28678671.440000001</v>
      </c>
      <c r="Q21" s="11">
        <v>0</v>
      </c>
      <c r="R21" s="11">
        <v>0</v>
      </c>
      <c r="S21" s="12">
        <v>0</v>
      </c>
    </row>
    <row r="22" spans="1:19" ht="15" customHeight="1" x14ac:dyDescent="0.2">
      <c r="A22" s="6"/>
      <c r="B22" s="9"/>
      <c r="C22" s="9"/>
      <c r="D22" s="9"/>
      <c r="E22" s="7"/>
      <c r="F22" s="7"/>
      <c r="G22" s="7"/>
      <c r="H22" s="9"/>
      <c r="I22" s="9"/>
      <c r="J22" s="9"/>
      <c r="K22" s="9"/>
      <c r="L22" s="9"/>
      <c r="M22" s="9"/>
      <c r="N22" s="9"/>
      <c r="O22" s="9"/>
      <c r="P22" s="9"/>
      <c r="Q22" s="11"/>
      <c r="R22" s="11"/>
      <c r="S22" s="7"/>
    </row>
    <row r="23" spans="1:19" ht="15" customHeight="1" x14ac:dyDescent="0.2">
      <c r="A23" s="10" t="s">
        <v>8</v>
      </c>
      <c r="B23" s="7">
        <v>64923467</v>
      </c>
      <c r="C23" s="7">
        <v>421069</v>
      </c>
      <c r="D23" s="7">
        <v>52194354</v>
      </c>
      <c r="E23" s="12">
        <v>0</v>
      </c>
      <c r="F23" s="12">
        <v>0</v>
      </c>
      <c r="G23" s="12">
        <v>0</v>
      </c>
      <c r="H23" s="7">
        <v>12587182</v>
      </c>
      <c r="I23" s="7">
        <v>61825</v>
      </c>
      <c r="J23" s="7">
        <v>6868095</v>
      </c>
      <c r="K23" s="13">
        <v>0</v>
      </c>
      <c r="L23" s="13">
        <v>0</v>
      </c>
      <c r="M23" s="13">
        <v>0</v>
      </c>
      <c r="N23" s="7">
        <v>77510649</v>
      </c>
      <c r="O23" s="7">
        <v>482894</v>
      </c>
      <c r="P23" s="7">
        <v>59062449</v>
      </c>
      <c r="Q23" s="11">
        <v>0</v>
      </c>
      <c r="R23" s="11">
        <v>0</v>
      </c>
      <c r="S23" s="12">
        <v>0</v>
      </c>
    </row>
    <row r="24" spans="1:19" ht="15" customHeight="1" x14ac:dyDescent="0.2">
      <c r="A24" s="6"/>
      <c r="B24" s="9"/>
      <c r="C24" s="9"/>
      <c r="D24" s="9"/>
      <c r="E24" s="9"/>
      <c r="F24" s="9"/>
      <c r="G24" s="9"/>
      <c r="H24" s="9"/>
      <c r="I24" s="9"/>
      <c r="J24" s="9"/>
      <c r="K24" s="9"/>
      <c r="L24" s="9"/>
      <c r="M24" s="9"/>
      <c r="N24" s="9"/>
      <c r="O24" s="9"/>
      <c r="P24" s="9"/>
      <c r="Q24" s="11"/>
      <c r="R24" s="11"/>
      <c r="S24" s="9"/>
    </row>
    <row r="25" spans="1:19" ht="15" customHeight="1" x14ac:dyDescent="0.2">
      <c r="A25" s="6" t="s">
        <v>9</v>
      </c>
      <c r="B25" s="9">
        <v>3841428</v>
      </c>
      <c r="C25" s="9">
        <v>5626</v>
      </c>
      <c r="D25" s="9">
        <v>1357112</v>
      </c>
      <c r="E25" s="11">
        <v>0</v>
      </c>
      <c r="F25" s="11">
        <v>0</v>
      </c>
      <c r="G25" s="11">
        <v>0</v>
      </c>
      <c r="H25" s="11">
        <v>0</v>
      </c>
      <c r="I25" s="8">
        <v>0</v>
      </c>
      <c r="J25" s="8">
        <v>0</v>
      </c>
      <c r="K25" s="8">
        <v>0</v>
      </c>
      <c r="L25" s="8">
        <v>0</v>
      </c>
      <c r="M25" s="8">
        <v>0</v>
      </c>
      <c r="N25" s="9">
        <v>3841428</v>
      </c>
      <c r="O25" s="9">
        <v>5626</v>
      </c>
      <c r="P25" s="9">
        <v>1357112</v>
      </c>
      <c r="Q25" s="11">
        <v>0</v>
      </c>
      <c r="R25" s="11">
        <v>0</v>
      </c>
      <c r="S25" s="11">
        <v>0</v>
      </c>
    </row>
    <row r="26" spans="1:19" ht="15" customHeight="1" x14ac:dyDescent="0.2">
      <c r="A26" s="6" t="s">
        <v>32</v>
      </c>
      <c r="B26" s="9">
        <v>61082039</v>
      </c>
      <c r="C26" s="9">
        <v>415443</v>
      </c>
      <c r="D26" s="9">
        <v>50837242</v>
      </c>
      <c r="E26" s="11">
        <v>0</v>
      </c>
      <c r="F26" s="11">
        <v>0</v>
      </c>
      <c r="G26" s="11">
        <v>0</v>
      </c>
      <c r="H26" s="9">
        <v>12587182</v>
      </c>
      <c r="I26" s="9">
        <v>61825</v>
      </c>
      <c r="J26" s="9">
        <v>6868095</v>
      </c>
      <c r="K26" s="8">
        <v>0</v>
      </c>
      <c r="L26" s="8">
        <v>0</v>
      </c>
      <c r="M26" s="8">
        <v>0</v>
      </c>
      <c r="N26" s="9">
        <v>73669220</v>
      </c>
      <c r="O26" s="9">
        <v>477268</v>
      </c>
      <c r="P26" s="9">
        <v>57705337</v>
      </c>
      <c r="Q26" s="11">
        <v>0</v>
      </c>
      <c r="R26" s="11">
        <v>0</v>
      </c>
      <c r="S26" s="11">
        <v>0</v>
      </c>
    </row>
    <row r="27" spans="1:19" ht="15" customHeight="1" x14ac:dyDescent="0.2">
      <c r="A27" s="6"/>
      <c r="B27" s="9"/>
      <c r="C27" s="9"/>
      <c r="D27" s="9"/>
      <c r="E27" s="11"/>
      <c r="F27" s="11"/>
      <c r="G27" s="11"/>
      <c r="H27" s="14"/>
      <c r="I27" s="9"/>
      <c r="J27" s="9"/>
      <c r="K27" s="9"/>
      <c r="L27" s="9"/>
      <c r="M27" s="9"/>
      <c r="N27" s="9"/>
      <c r="O27" s="9"/>
      <c r="P27" s="9"/>
      <c r="Q27" s="11"/>
      <c r="R27" s="11"/>
      <c r="S27" s="11"/>
    </row>
    <row r="28" spans="1:19" ht="15" customHeight="1" x14ac:dyDescent="0.2">
      <c r="A28" s="10" t="s">
        <v>10</v>
      </c>
      <c r="B28" s="7">
        <v>203981289</v>
      </c>
      <c r="C28" s="7">
        <v>55916</v>
      </c>
      <c r="D28" s="7">
        <v>70043901.920000002</v>
      </c>
      <c r="E28" s="12">
        <v>0</v>
      </c>
      <c r="F28" s="12">
        <v>0</v>
      </c>
      <c r="G28" s="12">
        <v>0</v>
      </c>
      <c r="H28" s="11">
        <v>0</v>
      </c>
      <c r="I28" s="11">
        <v>0</v>
      </c>
      <c r="J28" s="11">
        <v>0</v>
      </c>
      <c r="K28" s="11"/>
      <c r="L28" s="11"/>
      <c r="M28" s="11"/>
      <c r="N28" s="7">
        <v>203981289</v>
      </c>
      <c r="O28" s="7">
        <v>55916</v>
      </c>
      <c r="P28" s="7">
        <v>70043901.920000002</v>
      </c>
      <c r="Q28" s="11">
        <v>0</v>
      </c>
      <c r="R28" s="11">
        <v>0</v>
      </c>
      <c r="S28" s="12">
        <v>0</v>
      </c>
    </row>
    <row r="29" spans="1:19" ht="15" customHeight="1" x14ac:dyDescent="0.2">
      <c r="A29" s="6"/>
      <c r="B29" s="9"/>
      <c r="C29" s="9"/>
      <c r="D29" s="9"/>
      <c r="E29" s="11"/>
      <c r="F29" s="11"/>
      <c r="G29" s="11"/>
      <c r="H29" s="9"/>
      <c r="I29" s="9"/>
      <c r="J29" s="9"/>
      <c r="K29" s="9"/>
      <c r="L29" s="9"/>
      <c r="M29" s="9"/>
      <c r="N29" s="9"/>
      <c r="O29" s="9"/>
      <c r="P29" s="9"/>
      <c r="Q29" s="11"/>
      <c r="R29" s="11"/>
      <c r="S29" s="11"/>
    </row>
    <row r="30" spans="1:19" ht="15" customHeight="1" x14ac:dyDescent="0.2">
      <c r="A30" s="6" t="s">
        <v>24</v>
      </c>
      <c r="B30" s="9">
        <v>0</v>
      </c>
      <c r="C30" s="9">
        <v>12</v>
      </c>
      <c r="D30" s="9">
        <v>148.91999999999999</v>
      </c>
      <c r="E30" s="11">
        <v>0</v>
      </c>
      <c r="F30" s="11">
        <v>0</v>
      </c>
      <c r="G30" s="11">
        <v>0</v>
      </c>
      <c r="H30" s="11">
        <v>0</v>
      </c>
      <c r="I30" s="11">
        <v>0</v>
      </c>
      <c r="J30" s="11">
        <v>0</v>
      </c>
      <c r="K30" s="11">
        <v>0</v>
      </c>
      <c r="L30" s="11">
        <v>0</v>
      </c>
      <c r="M30" s="11">
        <v>0</v>
      </c>
      <c r="N30" s="9">
        <v>0</v>
      </c>
      <c r="O30" s="9">
        <v>12</v>
      </c>
      <c r="P30" s="9">
        <v>148.91999999999999</v>
      </c>
      <c r="Q30" s="11">
        <v>0</v>
      </c>
      <c r="R30" s="11">
        <v>0</v>
      </c>
      <c r="S30" s="11">
        <v>0</v>
      </c>
    </row>
    <row r="31" spans="1:19" ht="15" customHeight="1" x14ac:dyDescent="0.2">
      <c r="A31" s="6" t="s">
        <v>11</v>
      </c>
      <c r="B31" s="9">
        <v>81649108</v>
      </c>
      <c r="C31" s="9">
        <v>5905</v>
      </c>
      <c r="D31" s="9">
        <v>12723336</v>
      </c>
      <c r="E31" s="11">
        <v>0</v>
      </c>
      <c r="F31" s="11">
        <v>0</v>
      </c>
      <c r="G31" s="11">
        <v>0</v>
      </c>
      <c r="H31" s="11">
        <v>0</v>
      </c>
      <c r="I31" s="11">
        <v>0</v>
      </c>
      <c r="J31" s="11">
        <v>0</v>
      </c>
      <c r="K31" s="11">
        <v>0</v>
      </c>
      <c r="L31" s="11">
        <v>0</v>
      </c>
      <c r="M31" s="11">
        <v>0</v>
      </c>
      <c r="N31" s="9">
        <v>81649108</v>
      </c>
      <c r="O31" s="9">
        <v>5905</v>
      </c>
      <c r="P31" s="9">
        <v>12723336</v>
      </c>
      <c r="Q31" s="11">
        <v>0</v>
      </c>
      <c r="R31" s="11">
        <v>0</v>
      </c>
      <c r="S31" s="11">
        <v>0</v>
      </c>
    </row>
    <row r="32" spans="1:19" ht="15" customHeight="1" x14ac:dyDescent="0.2">
      <c r="A32" s="6" t="s">
        <v>15</v>
      </c>
      <c r="B32" s="9">
        <v>63171307</v>
      </c>
      <c r="C32" s="9">
        <v>43822</v>
      </c>
      <c r="D32" s="9">
        <v>41867038</v>
      </c>
      <c r="E32" s="11">
        <v>0</v>
      </c>
      <c r="F32" s="11">
        <v>0</v>
      </c>
      <c r="G32" s="11">
        <v>0</v>
      </c>
      <c r="H32" s="11">
        <v>0</v>
      </c>
      <c r="I32" s="11">
        <v>0</v>
      </c>
      <c r="J32" s="11">
        <v>0</v>
      </c>
      <c r="K32" s="11">
        <v>0</v>
      </c>
      <c r="L32" s="11">
        <v>0</v>
      </c>
      <c r="M32" s="11">
        <v>0</v>
      </c>
      <c r="N32" s="9">
        <v>63171307</v>
      </c>
      <c r="O32" s="9">
        <v>43822</v>
      </c>
      <c r="P32" s="9">
        <v>41867038</v>
      </c>
      <c r="Q32" s="11">
        <v>0</v>
      </c>
      <c r="R32" s="11">
        <v>0</v>
      </c>
      <c r="S32" s="11">
        <v>0</v>
      </c>
    </row>
    <row r="33" spans="1:19" ht="15" customHeight="1" x14ac:dyDescent="0.2">
      <c r="A33" s="6" t="s">
        <v>18</v>
      </c>
      <c r="B33" s="9">
        <v>12756788</v>
      </c>
      <c r="C33" s="9">
        <v>838</v>
      </c>
      <c r="D33" s="9">
        <v>2910031</v>
      </c>
      <c r="E33" s="11">
        <v>0</v>
      </c>
      <c r="F33" s="11">
        <v>0</v>
      </c>
      <c r="G33" s="11">
        <v>0</v>
      </c>
      <c r="H33" s="11">
        <v>0</v>
      </c>
      <c r="I33" s="11">
        <v>0</v>
      </c>
      <c r="J33" s="11">
        <v>0</v>
      </c>
      <c r="K33" s="11">
        <v>0</v>
      </c>
      <c r="L33" s="11">
        <v>0</v>
      </c>
      <c r="M33" s="11">
        <v>0</v>
      </c>
      <c r="N33" s="9">
        <v>12756788</v>
      </c>
      <c r="O33" s="9">
        <v>838</v>
      </c>
      <c r="P33" s="9">
        <v>2910031</v>
      </c>
      <c r="Q33" s="11">
        <v>0</v>
      </c>
      <c r="R33" s="11">
        <v>0</v>
      </c>
      <c r="S33" s="11">
        <v>0</v>
      </c>
    </row>
    <row r="34" spans="1:19" ht="15" customHeight="1" x14ac:dyDescent="0.2">
      <c r="A34" s="74" t="s">
        <v>12</v>
      </c>
      <c r="B34" s="9">
        <v>46404086</v>
      </c>
      <c r="C34" s="9">
        <v>5339</v>
      </c>
      <c r="D34" s="9">
        <v>12543348</v>
      </c>
      <c r="E34" s="11">
        <v>0</v>
      </c>
      <c r="F34" s="11">
        <v>0</v>
      </c>
      <c r="G34" s="11">
        <v>0</v>
      </c>
      <c r="H34" s="11">
        <v>0</v>
      </c>
      <c r="I34" s="11">
        <v>0</v>
      </c>
      <c r="J34" s="11">
        <v>0</v>
      </c>
      <c r="K34" s="11">
        <v>0</v>
      </c>
      <c r="L34" s="11">
        <v>0</v>
      </c>
      <c r="M34" s="11">
        <v>0</v>
      </c>
      <c r="N34" s="72">
        <v>46404086</v>
      </c>
      <c r="O34" s="9">
        <v>5339</v>
      </c>
      <c r="P34" s="72">
        <v>12543348</v>
      </c>
      <c r="Q34" s="11">
        <v>0</v>
      </c>
      <c r="R34" s="11">
        <v>0</v>
      </c>
      <c r="S34" s="11">
        <v>0</v>
      </c>
    </row>
    <row r="35" spans="1:19" ht="15" customHeight="1" x14ac:dyDescent="0.2">
      <c r="A35" s="6"/>
      <c r="B35" s="9"/>
      <c r="C35" s="9"/>
      <c r="D35" s="9"/>
      <c r="E35" s="11"/>
      <c r="F35" s="11"/>
      <c r="G35" s="11"/>
      <c r="H35" s="9"/>
      <c r="I35" s="9"/>
      <c r="J35" s="9"/>
      <c r="K35" s="9"/>
      <c r="L35" s="9"/>
      <c r="M35" s="9"/>
      <c r="N35" s="9"/>
      <c r="O35" s="9"/>
      <c r="P35" s="9"/>
      <c r="Q35" s="11"/>
      <c r="R35" s="11"/>
      <c r="S35" s="11"/>
    </row>
    <row r="36" spans="1:19" ht="15" customHeight="1" x14ac:dyDescent="0.2">
      <c r="A36" s="10" t="s">
        <v>13</v>
      </c>
      <c r="B36" s="7">
        <v>13474071</v>
      </c>
      <c r="C36" s="7">
        <v>33</v>
      </c>
      <c r="D36" s="7">
        <v>2801477</v>
      </c>
      <c r="E36" s="12">
        <v>0</v>
      </c>
      <c r="F36" s="12">
        <v>0</v>
      </c>
      <c r="G36" s="12">
        <v>0</v>
      </c>
      <c r="H36" s="12">
        <v>0</v>
      </c>
      <c r="I36" s="12">
        <v>0</v>
      </c>
      <c r="J36" s="12">
        <v>0</v>
      </c>
      <c r="K36" s="12">
        <v>0</v>
      </c>
      <c r="L36" s="12">
        <v>0</v>
      </c>
      <c r="M36" s="12">
        <v>0</v>
      </c>
      <c r="N36" s="7">
        <v>13474071</v>
      </c>
      <c r="O36" s="7">
        <v>33</v>
      </c>
      <c r="P36" s="7">
        <v>2801477</v>
      </c>
      <c r="Q36" s="11">
        <v>0</v>
      </c>
      <c r="R36" s="11">
        <v>0</v>
      </c>
      <c r="S36" s="12">
        <v>0</v>
      </c>
    </row>
    <row r="37" spans="1:19" ht="13.5" thickBot="1" x14ac:dyDescent="0.25">
      <c r="A37" s="5"/>
      <c r="B37" s="15"/>
      <c r="C37" s="15"/>
      <c r="D37" s="15"/>
      <c r="E37" s="15"/>
      <c r="F37" s="15"/>
      <c r="G37" s="15"/>
      <c r="H37" s="15"/>
      <c r="I37" s="15"/>
      <c r="J37" s="15"/>
      <c r="K37" s="15"/>
      <c r="L37" s="15"/>
      <c r="M37" s="15"/>
      <c r="N37" s="15"/>
      <c r="O37" s="15"/>
      <c r="P37" s="15"/>
      <c r="Q37" s="15"/>
      <c r="R37" s="15"/>
      <c r="S37" s="15"/>
    </row>
    <row r="38" spans="1:19" ht="15" x14ac:dyDescent="0.25">
      <c r="A38" s="16" t="s">
        <v>16</v>
      </c>
      <c r="B38" s="17"/>
      <c r="C38" s="17"/>
      <c r="D38" s="17"/>
      <c r="E38" s="17"/>
      <c r="F38" s="17"/>
      <c r="G38" s="17"/>
      <c r="H38" s="17"/>
      <c r="I38" s="17"/>
      <c r="J38" s="17"/>
      <c r="K38" s="17"/>
      <c r="L38" s="17"/>
      <c r="M38" s="17"/>
      <c r="N38" s="17"/>
      <c r="O38" s="17"/>
      <c r="P38" s="17"/>
      <c r="Q38" s="17"/>
      <c r="R38" s="17"/>
    </row>
    <row r="39" spans="1:19" ht="15" x14ac:dyDescent="0.25">
      <c r="A39" s="16" t="s">
        <v>25</v>
      </c>
      <c r="B39" s="17"/>
      <c r="C39" s="17"/>
      <c r="D39" s="17"/>
      <c r="E39" s="17"/>
      <c r="F39" s="17"/>
      <c r="G39" s="17"/>
      <c r="H39" s="17"/>
      <c r="I39" s="17"/>
      <c r="J39" s="17"/>
      <c r="K39" s="17"/>
      <c r="L39" s="17"/>
      <c r="M39" s="17"/>
      <c r="N39" s="17"/>
      <c r="O39" s="17"/>
      <c r="P39" s="17"/>
      <c r="Q39" s="17"/>
      <c r="R39" s="17"/>
    </row>
    <row r="40" spans="1:19" ht="15" x14ac:dyDescent="0.25">
      <c r="A40" s="18" t="s">
        <v>22</v>
      </c>
      <c r="B40" s="17"/>
      <c r="C40" s="17"/>
      <c r="D40" s="17"/>
      <c r="E40" s="17"/>
      <c r="F40" s="17"/>
      <c r="G40" s="17"/>
      <c r="H40" s="17"/>
      <c r="I40" s="17"/>
      <c r="J40" s="17"/>
      <c r="K40" s="17"/>
      <c r="L40" s="17"/>
      <c r="M40" s="17"/>
      <c r="N40" s="17"/>
      <c r="O40" s="17"/>
      <c r="P40" s="17"/>
      <c r="Q40" s="17"/>
      <c r="R40" s="17"/>
    </row>
    <row r="41" spans="1:19" x14ac:dyDescent="0.2">
      <c r="B41" s="17"/>
      <c r="C41" s="17"/>
      <c r="D41" s="17"/>
      <c r="E41" s="17"/>
      <c r="F41" s="17"/>
      <c r="G41" s="17"/>
      <c r="H41" s="17"/>
      <c r="I41" s="17"/>
      <c r="J41" s="17"/>
      <c r="K41" s="17"/>
      <c r="L41" s="17"/>
      <c r="M41" s="17"/>
      <c r="N41" s="17"/>
      <c r="O41" s="17"/>
      <c r="P41" s="17"/>
      <c r="Q41" s="17"/>
      <c r="R41" s="17"/>
    </row>
    <row r="42" spans="1:19" x14ac:dyDescent="0.2">
      <c r="B42" s="17"/>
      <c r="C42" s="17"/>
      <c r="D42" s="17"/>
      <c r="E42" s="17"/>
      <c r="F42" s="17"/>
      <c r="G42" s="17"/>
      <c r="H42" s="17"/>
      <c r="I42" s="17"/>
      <c r="J42" s="17"/>
      <c r="K42" s="17"/>
      <c r="L42" s="17"/>
      <c r="M42" s="17"/>
      <c r="N42" s="17"/>
      <c r="O42" s="17"/>
      <c r="P42" s="17"/>
      <c r="Q42" s="17"/>
      <c r="R42" s="17"/>
    </row>
    <row r="43" spans="1:19" x14ac:dyDescent="0.2">
      <c r="B43" s="17"/>
      <c r="C43" s="17"/>
      <c r="D43" s="17"/>
      <c r="E43" s="17"/>
      <c r="F43" s="17"/>
      <c r="G43" s="17"/>
      <c r="H43" s="17"/>
      <c r="I43" s="17"/>
      <c r="J43" s="17"/>
      <c r="K43" s="17"/>
      <c r="L43" s="17"/>
      <c r="M43" s="17"/>
      <c r="N43" s="17"/>
      <c r="O43" s="17"/>
      <c r="P43" s="17"/>
      <c r="Q43" s="17"/>
      <c r="R43" s="17"/>
    </row>
    <row r="44" spans="1:19" x14ac:dyDescent="0.2">
      <c r="B44" s="17"/>
      <c r="C44" s="17"/>
      <c r="D44" s="17"/>
      <c r="E44" s="17"/>
      <c r="F44" s="17"/>
      <c r="G44" s="17"/>
      <c r="H44" s="17"/>
      <c r="I44" s="17"/>
      <c r="J44" s="17"/>
      <c r="K44" s="17"/>
      <c r="L44" s="17"/>
      <c r="M44" s="17"/>
      <c r="N44" s="17"/>
      <c r="O44" s="17"/>
      <c r="P44" s="17"/>
      <c r="Q44" s="17"/>
      <c r="R44" s="17"/>
    </row>
    <row r="45" spans="1:19" x14ac:dyDescent="0.2">
      <c r="B45" s="17"/>
      <c r="C45" s="17"/>
      <c r="D45" s="17"/>
      <c r="E45" s="17"/>
      <c r="F45" s="17"/>
      <c r="G45" s="17"/>
      <c r="H45" s="17"/>
      <c r="I45" s="17"/>
      <c r="J45" s="17"/>
      <c r="K45" s="17"/>
      <c r="L45" s="17"/>
      <c r="M45" s="17"/>
      <c r="N45" s="17"/>
      <c r="O45" s="17"/>
      <c r="P45" s="17"/>
      <c r="Q45" s="17"/>
      <c r="R45" s="17"/>
    </row>
    <row r="46" spans="1:19" x14ac:dyDescent="0.2">
      <c r="B46" s="17"/>
      <c r="C46" s="17"/>
      <c r="D46" s="17"/>
      <c r="E46" s="17"/>
      <c r="F46" s="17"/>
      <c r="G46" s="17"/>
      <c r="H46" s="17"/>
      <c r="I46" s="17"/>
      <c r="J46" s="17"/>
      <c r="K46" s="17"/>
      <c r="L46" s="17"/>
      <c r="M46" s="17"/>
      <c r="N46" s="17"/>
      <c r="O46" s="17"/>
      <c r="P46" s="17"/>
      <c r="Q46" s="17"/>
      <c r="R46" s="17"/>
    </row>
    <row r="47" spans="1:19" x14ac:dyDescent="0.2">
      <c r="B47" s="17"/>
      <c r="C47" s="17"/>
      <c r="D47" s="17"/>
      <c r="E47" s="17"/>
      <c r="F47" s="17"/>
      <c r="G47" s="17"/>
      <c r="H47" s="17"/>
      <c r="I47" s="17"/>
      <c r="J47" s="17"/>
      <c r="K47" s="17"/>
      <c r="L47" s="17"/>
      <c r="M47" s="17"/>
      <c r="N47" s="17"/>
      <c r="O47" s="17"/>
      <c r="P47" s="17"/>
      <c r="Q47" s="17"/>
      <c r="R47" s="17"/>
    </row>
    <row r="48" spans="1:19" x14ac:dyDescent="0.2">
      <c r="B48" s="17"/>
      <c r="C48" s="17"/>
      <c r="D48" s="17"/>
      <c r="E48" s="17"/>
      <c r="F48" s="17"/>
      <c r="G48" s="17"/>
      <c r="H48" s="17"/>
      <c r="I48" s="17"/>
      <c r="J48" s="17"/>
      <c r="K48" s="17"/>
      <c r="L48" s="17"/>
      <c r="M48" s="17"/>
      <c r="N48" s="17"/>
      <c r="O48" s="17"/>
      <c r="P48" s="17"/>
      <c r="Q48" s="17"/>
      <c r="R48" s="17"/>
    </row>
    <row r="49" spans="2:18" x14ac:dyDescent="0.2">
      <c r="B49" s="17"/>
      <c r="C49" s="17"/>
      <c r="D49" s="17"/>
      <c r="E49" s="17"/>
      <c r="F49" s="17"/>
      <c r="G49" s="17"/>
      <c r="H49" s="17"/>
      <c r="I49" s="17"/>
      <c r="J49" s="17"/>
      <c r="K49" s="17"/>
      <c r="L49" s="17"/>
      <c r="M49" s="17"/>
      <c r="N49" s="17"/>
      <c r="O49" s="17"/>
      <c r="P49" s="17"/>
      <c r="Q49" s="17"/>
      <c r="R49" s="17"/>
    </row>
    <row r="50" spans="2:18" x14ac:dyDescent="0.2">
      <c r="B50" s="17"/>
      <c r="C50" s="17"/>
      <c r="D50" s="17"/>
      <c r="E50" s="17"/>
      <c r="F50" s="17"/>
      <c r="G50" s="17"/>
      <c r="H50" s="17"/>
      <c r="I50" s="17"/>
      <c r="J50" s="17"/>
      <c r="K50" s="17"/>
      <c r="L50" s="17"/>
      <c r="M50" s="17"/>
      <c r="N50" s="17"/>
      <c r="O50" s="17"/>
      <c r="P50" s="17"/>
      <c r="Q50" s="17"/>
      <c r="R50" s="17"/>
    </row>
    <row r="51" spans="2:18" x14ac:dyDescent="0.2">
      <c r="B51" s="17"/>
      <c r="C51" s="17"/>
      <c r="D51" s="17"/>
      <c r="E51" s="17"/>
      <c r="F51" s="17"/>
      <c r="G51" s="17"/>
      <c r="H51" s="17"/>
      <c r="I51" s="17"/>
      <c r="J51" s="17"/>
      <c r="K51" s="17"/>
      <c r="L51" s="17"/>
      <c r="M51" s="17"/>
      <c r="N51" s="17"/>
      <c r="O51" s="17"/>
      <c r="P51" s="17"/>
      <c r="Q51" s="17"/>
      <c r="R51" s="17"/>
    </row>
    <row r="52" spans="2:18" x14ac:dyDescent="0.2">
      <c r="B52" s="17"/>
      <c r="C52" s="17"/>
      <c r="D52" s="17"/>
      <c r="E52" s="17"/>
      <c r="F52" s="17"/>
      <c r="G52" s="17"/>
      <c r="H52" s="17"/>
      <c r="I52" s="17"/>
      <c r="J52" s="17"/>
      <c r="K52" s="17"/>
      <c r="L52" s="17"/>
      <c r="M52" s="17"/>
      <c r="N52" s="17"/>
      <c r="O52" s="17"/>
      <c r="P52" s="17"/>
      <c r="Q52" s="17"/>
      <c r="R52" s="17"/>
    </row>
    <row r="53" spans="2:18" x14ac:dyDescent="0.2">
      <c r="B53" s="17"/>
      <c r="C53" s="17"/>
      <c r="D53" s="17"/>
      <c r="E53" s="17"/>
      <c r="F53" s="17"/>
      <c r="G53" s="17"/>
      <c r="H53" s="17"/>
      <c r="I53" s="17"/>
      <c r="J53" s="17"/>
      <c r="K53" s="17"/>
      <c r="L53" s="17"/>
      <c r="M53" s="17"/>
      <c r="N53" s="17"/>
      <c r="O53" s="17"/>
      <c r="P53" s="17"/>
      <c r="Q53" s="17"/>
      <c r="R53" s="17"/>
    </row>
    <row r="54" spans="2:18" x14ac:dyDescent="0.2">
      <c r="B54" s="17"/>
      <c r="C54" s="17"/>
      <c r="D54" s="17"/>
      <c r="E54" s="17"/>
      <c r="F54" s="17"/>
      <c r="G54" s="17"/>
      <c r="H54" s="17"/>
      <c r="I54" s="17"/>
      <c r="J54" s="17"/>
      <c r="K54" s="17"/>
      <c r="L54" s="17"/>
      <c r="M54" s="17"/>
      <c r="N54" s="17"/>
      <c r="O54" s="17"/>
      <c r="P54" s="17"/>
      <c r="Q54" s="17"/>
      <c r="R54" s="17"/>
    </row>
    <row r="55" spans="2:18" x14ac:dyDescent="0.2">
      <c r="B55" s="17"/>
      <c r="C55" s="17"/>
      <c r="D55" s="17"/>
      <c r="E55" s="17"/>
      <c r="F55" s="17"/>
      <c r="G55" s="17"/>
      <c r="H55" s="17"/>
      <c r="I55" s="17"/>
      <c r="J55" s="17"/>
      <c r="K55" s="17"/>
      <c r="L55" s="17"/>
      <c r="M55" s="17"/>
      <c r="N55" s="17"/>
      <c r="O55" s="17"/>
      <c r="P55" s="17"/>
      <c r="Q55" s="17"/>
      <c r="R55" s="17"/>
    </row>
    <row r="56" spans="2:18" x14ac:dyDescent="0.2">
      <c r="B56" s="17"/>
      <c r="C56" s="17"/>
      <c r="D56" s="17"/>
      <c r="E56" s="17"/>
      <c r="F56" s="17"/>
      <c r="G56" s="17"/>
      <c r="H56" s="17"/>
      <c r="I56" s="17"/>
      <c r="J56" s="17"/>
      <c r="K56" s="17"/>
      <c r="L56" s="17"/>
      <c r="M56" s="17"/>
      <c r="N56" s="17"/>
      <c r="O56" s="17"/>
      <c r="P56" s="17"/>
      <c r="Q56" s="17"/>
      <c r="R56" s="17"/>
    </row>
    <row r="57" spans="2:18" x14ac:dyDescent="0.2">
      <c r="B57" s="17"/>
      <c r="C57" s="17"/>
      <c r="D57" s="17"/>
      <c r="E57" s="17"/>
      <c r="F57" s="17"/>
      <c r="G57" s="17"/>
      <c r="H57" s="17"/>
      <c r="I57" s="17"/>
      <c r="J57" s="17"/>
      <c r="K57" s="17"/>
      <c r="L57" s="17"/>
      <c r="M57" s="17"/>
      <c r="N57" s="17"/>
      <c r="O57" s="17"/>
      <c r="P57" s="17"/>
      <c r="Q57" s="17"/>
      <c r="R57" s="17"/>
    </row>
    <row r="58" spans="2:18" x14ac:dyDescent="0.2">
      <c r="B58" s="17"/>
      <c r="C58" s="17"/>
      <c r="D58" s="17"/>
      <c r="E58" s="17"/>
      <c r="F58" s="17"/>
      <c r="G58" s="17"/>
      <c r="H58" s="17"/>
      <c r="I58" s="17"/>
      <c r="J58" s="17"/>
      <c r="K58" s="17"/>
      <c r="L58" s="17"/>
      <c r="M58" s="17"/>
      <c r="N58" s="17"/>
      <c r="O58" s="17"/>
      <c r="P58" s="17"/>
      <c r="Q58" s="17"/>
      <c r="R58" s="17"/>
    </row>
    <row r="59" spans="2:18" x14ac:dyDescent="0.2">
      <c r="B59" s="17"/>
      <c r="C59" s="17"/>
      <c r="D59" s="17"/>
      <c r="E59" s="17"/>
      <c r="F59" s="17"/>
      <c r="G59" s="17"/>
      <c r="H59" s="17"/>
      <c r="I59" s="17"/>
      <c r="J59" s="17"/>
      <c r="K59" s="17"/>
      <c r="L59" s="17"/>
      <c r="M59" s="17"/>
      <c r="N59" s="17"/>
      <c r="O59" s="17"/>
      <c r="P59" s="17"/>
      <c r="Q59" s="17"/>
      <c r="R59" s="17"/>
    </row>
  </sheetData>
  <mergeCells count="19">
    <mergeCell ref="N9:S9"/>
    <mergeCell ref="B10:B11"/>
    <mergeCell ref="C10:D10"/>
    <mergeCell ref="E10:E11"/>
    <mergeCell ref="F10:G10"/>
    <mergeCell ref="H10:H11"/>
    <mergeCell ref="I10:J10"/>
    <mergeCell ref="K10:K11"/>
    <mergeCell ref="L10:M10"/>
    <mergeCell ref="O10:P10"/>
    <mergeCell ref="Q10:Q11"/>
    <mergeCell ref="R10:S10"/>
    <mergeCell ref="B9:G9"/>
    <mergeCell ref="H9:M9"/>
    <mergeCell ref="R1:S1"/>
    <mergeCell ref="A3:S3"/>
    <mergeCell ref="A4:S4"/>
    <mergeCell ref="A5:S5"/>
    <mergeCell ref="A6:S6"/>
  </mergeCells>
  <pageMargins left="0" right="0" top="0" bottom="0" header="0.31496062992125984" footer="0.31496062992125984"/>
  <pageSetup scale="50"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S59"/>
  <sheetViews>
    <sheetView topLeftCell="A16" workbookViewId="0">
      <selection activeCell="F29" sqref="F29"/>
    </sheetView>
  </sheetViews>
  <sheetFormatPr defaultColWidth="16" defaultRowHeight="12.75" x14ac:dyDescent="0.2"/>
  <cols>
    <col min="1" max="1" width="40.5703125" style="1" customWidth="1"/>
    <col min="2" max="2" width="13.7109375" style="1" customWidth="1"/>
    <col min="3" max="3" width="12" style="1" customWidth="1"/>
    <col min="4" max="4" width="13.7109375" style="1" customWidth="1"/>
    <col min="5" max="8" width="12.7109375" style="1" customWidth="1"/>
    <col min="9" max="9" width="10.7109375" style="1" customWidth="1"/>
    <col min="10" max="13" width="12.7109375" style="1" customWidth="1"/>
    <col min="14" max="14" width="13.85546875" style="1" customWidth="1"/>
    <col min="15" max="15" width="12" style="1" customWidth="1"/>
    <col min="16" max="17" width="13.42578125" style="1" customWidth="1"/>
    <col min="18" max="19" width="13.28515625" style="1" customWidth="1"/>
    <col min="20" max="20" width="2.140625" style="1" customWidth="1"/>
    <col min="21" max="256" width="16" style="1"/>
    <col min="257" max="257" width="45.28515625" style="1" customWidth="1"/>
    <col min="258" max="259" width="16" style="1"/>
    <col min="260" max="269" width="16.140625" style="1" bestFit="1" customWidth="1"/>
    <col min="270" max="270" width="17" style="1" bestFit="1" customWidth="1"/>
    <col min="271" max="271" width="16.140625" style="1" bestFit="1" customWidth="1"/>
    <col min="272" max="272" width="16.28515625" style="1" bestFit="1" customWidth="1"/>
    <col min="273" max="275" width="16.140625" style="1" bestFit="1" customWidth="1"/>
    <col min="276" max="276" width="2.140625" style="1" customWidth="1"/>
    <col min="277" max="512" width="16" style="1"/>
    <col min="513" max="513" width="45.28515625" style="1" customWidth="1"/>
    <col min="514" max="515" width="16" style="1"/>
    <col min="516" max="525" width="16.140625" style="1" bestFit="1" customWidth="1"/>
    <col min="526" max="526" width="17" style="1" bestFit="1" customWidth="1"/>
    <col min="527" max="527" width="16.140625" style="1" bestFit="1" customWidth="1"/>
    <col min="528" max="528" width="16.28515625" style="1" bestFit="1" customWidth="1"/>
    <col min="529" max="531" width="16.140625" style="1" bestFit="1" customWidth="1"/>
    <col min="532" max="532" width="2.140625" style="1" customWidth="1"/>
    <col min="533" max="768" width="16" style="1"/>
    <col min="769" max="769" width="45.28515625" style="1" customWidth="1"/>
    <col min="770" max="771" width="16" style="1"/>
    <col min="772" max="781" width="16.140625" style="1" bestFit="1" customWidth="1"/>
    <col min="782" max="782" width="17" style="1" bestFit="1" customWidth="1"/>
    <col min="783" max="783" width="16.140625" style="1" bestFit="1" customWidth="1"/>
    <col min="784" max="784" width="16.28515625" style="1" bestFit="1" customWidth="1"/>
    <col min="785" max="787" width="16.140625" style="1" bestFit="1" customWidth="1"/>
    <col min="788" max="788" width="2.140625" style="1" customWidth="1"/>
    <col min="789" max="1024" width="16" style="1"/>
    <col min="1025" max="1025" width="45.28515625" style="1" customWidth="1"/>
    <col min="1026" max="1027" width="16" style="1"/>
    <col min="1028" max="1037" width="16.140625" style="1" bestFit="1" customWidth="1"/>
    <col min="1038" max="1038" width="17" style="1" bestFit="1" customWidth="1"/>
    <col min="1039" max="1039" width="16.140625" style="1" bestFit="1" customWidth="1"/>
    <col min="1040" max="1040" width="16.28515625" style="1" bestFit="1" customWidth="1"/>
    <col min="1041" max="1043" width="16.140625" style="1" bestFit="1" customWidth="1"/>
    <col min="1044" max="1044" width="2.140625" style="1" customWidth="1"/>
    <col min="1045" max="1280" width="16" style="1"/>
    <col min="1281" max="1281" width="45.28515625" style="1" customWidth="1"/>
    <col min="1282" max="1283" width="16" style="1"/>
    <col min="1284" max="1293" width="16.140625" style="1" bestFit="1" customWidth="1"/>
    <col min="1294" max="1294" width="17" style="1" bestFit="1" customWidth="1"/>
    <col min="1295" max="1295" width="16.140625" style="1" bestFit="1" customWidth="1"/>
    <col min="1296" max="1296" width="16.28515625" style="1" bestFit="1" customWidth="1"/>
    <col min="1297" max="1299" width="16.140625" style="1" bestFit="1" customWidth="1"/>
    <col min="1300" max="1300" width="2.140625" style="1" customWidth="1"/>
    <col min="1301" max="1536" width="16" style="1"/>
    <col min="1537" max="1537" width="45.28515625" style="1" customWidth="1"/>
    <col min="1538" max="1539" width="16" style="1"/>
    <col min="1540" max="1549" width="16.140625" style="1" bestFit="1" customWidth="1"/>
    <col min="1550" max="1550" width="17" style="1" bestFit="1" customWidth="1"/>
    <col min="1551" max="1551" width="16.140625" style="1" bestFit="1" customWidth="1"/>
    <col min="1552" max="1552" width="16.28515625" style="1" bestFit="1" customWidth="1"/>
    <col min="1553" max="1555" width="16.140625" style="1" bestFit="1" customWidth="1"/>
    <col min="1556" max="1556" width="2.140625" style="1" customWidth="1"/>
    <col min="1557" max="1792" width="16" style="1"/>
    <col min="1793" max="1793" width="45.28515625" style="1" customWidth="1"/>
    <col min="1794" max="1795" width="16" style="1"/>
    <col min="1796" max="1805" width="16.140625" style="1" bestFit="1" customWidth="1"/>
    <col min="1806" max="1806" width="17" style="1" bestFit="1" customWidth="1"/>
    <col min="1807" max="1807" width="16.140625" style="1" bestFit="1" customWidth="1"/>
    <col min="1808" max="1808" width="16.28515625" style="1" bestFit="1" customWidth="1"/>
    <col min="1809" max="1811" width="16.140625" style="1" bestFit="1" customWidth="1"/>
    <col min="1812" max="1812" width="2.140625" style="1" customWidth="1"/>
    <col min="1813" max="2048" width="16" style="1"/>
    <col min="2049" max="2049" width="45.28515625" style="1" customWidth="1"/>
    <col min="2050" max="2051" width="16" style="1"/>
    <col min="2052" max="2061" width="16.140625" style="1" bestFit="1" customWidth="1"/>
    <col min="2062" max="2062" width="17" style="1" bestFit="1" customWidth="1"/>
    <col min="2063" max="2063" width="16.140625" style="1" bestFit="1" customWidth="1"/>
    <col min="2064" max="2064" width="16.28515625" style="1" bestFit="1" customWidth="1"/>
    <col min="2065" max="2067" width="16.140625" style="1" bestFit="1" customWidth="1"/>
    <col min="2068" max="2068" width="2.140625" style="1" customWidth="1"/>
    <col min="2069" max="2304" width="16" style="1"/>
    <col min="2305" max="2305" width="45.28515625" style="1" customWidth="1"/>
    <col min="2306" max="2307" width="16" style="1"/>
    <col min="2308" max="2317" width="16.140625" style="1" bestFit="1" customWidth="1"/>
    <col min="2318" max="2318" width="17" style="1" bestFit="1" customWidth="1"/>
    <col min="2319" max="2319" width="16.140625" style="1" bestFit="1" customWidth="1"/>
    <col min="2320" max="2320" width="16.28515625" style="1" bestFit="1" customWidth="1"/>
    <col min="2321" max="2323" width="16.140625" style="1" bestFit="1" customWidth="1"/>
    <col min="2324" max="2324" width="2.140625" style="1" customWidth="1"/>
    <col min="2325" max="2560" width="16" style="1"/>
    <col min="2561" max="2561" width="45.28515625" style="1" customWidth="1"/>
    <col min="2562" max="2563" width="16" style="1"/>
    <col min="2564" max="2573" width="16.140625" style="1" bestFit="1" customWidth="1"/>
    <col min="2574" max="2574" width="17" style="1" bestFit="1" customWidth="1"/>
    <col min="2575" max="2575" width="16.140625" style="1" bestFit="1" customWidth="1"/>
    <col min="2576" max="2576" width="16.28515625" style="1" bestFit="1" customWidth="1"/>
    <col min="2577" max="2579" width="16.140625" style="1" bestFit="1" customWidth="1"/>
    <col min="2580" max="2580" width="2.140625" style="1" customWidth="1"/>
    <col min="2581" max="2816" width="16" style="1"/>
    <col min="2817" max="2817" width="45.28515625" style="1" customWidth="1"/>
    <col min="2818" max="2819" width="16" style="1"/>
    <col min="2820" max="2829" width="16.140625" style="1" bestFit="1" customWidth="1"/>
    <col min="2830" max="2830" width="17" style="1" bestFit="1" customWidth="1"/>
    <col min="2831" max="2831" width="16.140625" style="1" bestFit="1" customWidth="1"/>
    <col min="2832" max="2832" width="16.28515625" style="1" bestFit="1" customWidth="1"/>
    <col min="2833" max="2835" width="16.140625" style="1" bestFit="1" customWidth="1"/>
    <col min="2836" max="2836" width="2.140625" style="1" customWidth="1"/>
    <col min="2837" max="3072" width="16" style="1"/>
    <col min="3073" max="3073" width="45.28515625" style="1" customWidth="1"/>
    <col min="3074" max="3075" width="16" style="1"/>
    <col min="3076" max="3085" width="16.140625" style="1" bestFit="1" customWidth="1"/>
    <col min="3086" max="3086" width="17" style="1" bestFit="1" customWidth="1"/>
    <col min="3087" max="3087" width="16.140625" style="1" bestFit="1" customWidth="1"/>
    <col min="3088" max="3088" width="16.28515625" style="1" bestFit="1" customWidth="1"/>
    <col min="3089" max="3091" width="16.140625" style="1" bestFit="1" customWidth="1"/>
    <col min="3092" max="3092" width="2.140625" style="1" customWidth="1"/>
    <col min="3093" max="3328" width="16" style="1"/>
    <col min="3329" max="3329" width="45.28515625" style="1" customWidth="1"/>
    <col min="3330" max="3331" width="16" style="1"/>
    <col min="3332" max="3341" width="16.140625" style="1" bestFit="1" customWidth="1"/>
    <col min="3342" max="3342" width="17" style="1" bestFit="1" customWidth="1"/>
    <col min="3343" max="3343" width="16.140625" style="1" bestFit="1" customWidth="1"/>
    <col min="3344" max="3344" width="16.28515625" style="1" bestFit="1" customWidth="1"/>
    <col min="3345" max="3347" width="16.140625" style="1" bestFit="1" customWidth="1"/>
    <col min="3348" max="3348" width="2.140625" style="1" customWidth="1"/>
    <col min="3349" max="3584" width="16" style="1"/>
    <col min="3585" max="3585" width="45.28515625" style="1" customWidth="1"/>
    <col min="3586" max="3587" width="16" style="1"/>
    <col min="3588" max="3597" width="16.140625" style="1" bestFit="1" customWidth="1"/>
    <col min="3598" max="3598" width="17" style="1" bestFit="1" customWidth="1"/>
    <col min="3599" max="3599" width="16.140625" style="1" bestFit="1" customWidth="1"/>
    <col min="3600" max="3600" width="16.28515625" style="1" bestFit="1" customWidth="1"/>
    <col min="3601" max="3603" width="16.140625" style="1" bestFit="1" customWidth="1"/>
    <col min="3604" max="3604" width="2.140625" style="1" customWidth="1"/>
    <col min="3605" max="3840" width="16" style="1"/>
    <col min="3841" max="3841" width="45.28515625" style="1" customWidth="1"/>
    <col min="3842" max="3843" width="16" style="1"/>
    <col min="3844" max="3853" width="16.140625" style="1" bestFit="1" customWidth="1"/>
    <col min="3854" max="3854" width="17" style="1" bestFit="1" customWidth="1"/>
    <col min="3855" max="3855" width="16.140625" style="1" bestFit="1" customWidth="1"/>
    <col min="3856" max="3856" width="16.28515625" style="1" bestFit="1" customWidth="1"/>
    <col min="3857" max="3859" width="16.140625" style="1" bestFit="1" customWidth="1"/>
    <col min="3860" max="3860" width="2.140625" style="1" customWidth="1"/>
    <col min="3861" max="4096" width="16" style="1"/>
    <col min="4097" max="4097" width="45.28515625" style="1" customWidth="1"/>
    <col min="4098" max="4099" width="16" style="1"/>
    <col min="4100" max="4109" width="16.140625" style="1" bestFit="1" customWidth="1"/>
    <col min="4110" max="4110" width="17" style="1" bestFit="1" customWidth="1"/>
    <col min="4111" max="4111" width="16.140625" style="1" bestFit="1" customWidth="1"/>
    <col min="4112" max="4112" width="16.28515625" style="1" bestFit="1" customWidth="1"/>
    <col min="4113" max="4115" width="16.140625" style="1" bestFit="1" customWidth="1"/>
    <col min="4116" max="4116" width="2.140625" style="1" customWidth="1"/>
    <col min="4117" max="4352" width="16" style="1"/>
    <col min="4353" max="4353" width="45.28515625" style="1" customWidth="1"/>
    <col min="4354" max="4355" width="16" style="1"/>
    <col min="4356" max="4365" width="16.140625" style="1" bestFit="1" customWidth="1"/>
    <col min="4366" max="4366" width="17" style="1" bestFit="1" customWidth="1"/>
    <col min="4367" max="4367" width="16.140625" style="1" bestFit="1" customWidth="1"/>
    <col min="4368" max="4368" width="16.28515625" style="1" bestFit="1" customWidth="1"/>
    <col min="4369" max="4371" width="16.140625" style="1" bestFit="1" customWidth="1"/>
    <col min="4372" max="4372" width="2.140625" style="1" customWidth="1"/>
    <col min="4373" max="4608" width="16" style="1"/>
    <col min="4609" max="4609" width="45.28515625" style="1" customWidth="1"/>
    <col min="4610" max="4611" width="16" style="1"/>
    <col min="4612" max="4621" width="16.140625" style="1" bestFit="1" customWidth="1"/>
    <col min="4622" max="4622" width="17" style="1" bestFit="1" customWidth="1"/>
    <col min="4623" max="4623" width="16.140625" style="1" bestFit="1" customWidth="1"/>
    <col min="4624" max="4624" width="16.28515625" style="1" bestFit="1" customWidth="1"/>
    <col min="4625" max="4627" width="16.140625" style="1" bestFit="1" customWidth="1"/>
    <col min="4628" max="4628" width="2.140625" style="1" customWidth="1"/>
    <col min="4629" max="4864" width="16" style="1"/>
    <col min="4865" max="4865" width="45.28515625" style="1" customWidth="1"/>
    <col min="4866" max="4867" width="16" style="1"/>
    <col min="4868" max="4877" width="16.140625" style="1" bestFit="1" customWidth="1"/>
    <col min="4878" max="4878" width="17" style="1" bestFit="1" customWidth="1"/>
    <col min="4879" max="4879" width="16.140625" style="1" bestFit="1" customWidth="1"/>
    <col min="4880" max="4880" width="16.28515625" style="1" bestFit="1" customWidth="1"/>
    <col min="4881" max="4883" width="16.140625" style="1" bestFit="1" customWidth="1"/>
    <col min="4884" max="4884" width="2.140625" style="1" customWidth="1"/>
    <col min="4885" max="5120" width="16" style="1"/>
    <col min="5121" max="5121" width="45.28515625" style="1" customWidth="1"/>
    <col min="5122" max="5123" width="16" style="1"/>
    <col min="5124" max="5133" width="16.140625" style="1" bestFit="1" customWidth="1"/>
    <col min="5134" max="5134" width="17" style="1" bestFit="1" customWidth="1"/>
    <col min="5135" max="5135" width="16.140625" style="1" bestFit="1" customWidth="1"/>
    <col min="5136" max="5136" width="16.28515625" style="1" bestFit="1" customWidth="1"/>
    <col min="5137" max="5139" width="16.140625" style="1" bestFit="1" customWidth="1"/>
    <col min="5140" max="5140" width="2.140625" style="1" customWidth="1"/>
    <col min="5141" max="5376" width="16" style="1"/>
    <col min="5377" max="5377" width="45.28515625" style="1" customWidth="1"/>
    <col min="5378" max="5379" width="16" style="1"/>
    <col min="5380" max="5389" width="16.140625" style="1" bestFit="1" customWidth="1"/>
    <col min="5390" max="5390" width="17" style="1" bestFit="1" customWidth="1"/>
    <col min="5391" max="5391" width="16.140625" style="1" bestFit="1" customWidth="1"/>
    <col min="5392" max="5392" width="16.28515625" style="1" bestFit="1" customWidth="1"/>
    <col min="5393" max="5395" width="16.140625" style="1" bestFit="1" customWidth="1"/>
    <col min="5396" max="5396" width="2.140625" style="1" customWidth="1"/>
    <col min="5397" max="5632" width="16" style="1"/>
    <col min="5633" max="5633" width="45.28515625" style="1" customWidth="1"/>
    <col min="5634" max="5635" width="16" style="1"/>
    <col min="5636" max="5645" width="16.140625" style="1" bestFit="1" customWidth="1"/>
    <col min="5646" max="5646" width="17" style="1" bestFit="1" customWidth="1"/>
    <col min="5647" max="5647" width="16.140625" style="1" bestFit="1" customWidth="1"/>
    <col min="5648" max="5648" width="16.28515625" style="1" bestFit="1" customWidth="1"/>
    <col min="5649" max="5651" width="16.140625" style="1" bestFit="1" customWidth="1"/>
    <col min="5652" max="5652" width="2.140625" style="1" customWidth="1"/>
    <col min="5653" max="5888" width="16" style="1"/>
    <col min="5889" max="5889" width="45.28515625" style="1" customWidth="1"/>
    <col min="5890" max="5891" width="16" style="1"/>
    <col min="5892" max="5901" width="16.140625" style="1" bestFit="1" customWidth="1"/>
    <col min="5902" max="5902" width="17" style="1" bestFit="1" customWidth="1"/>
    <col min="5903" max="5903" width="16.140625" style="1" bestFit="1" customWidth="1"/>
    <col min="5904" max="5904" width="16.28515625" style="1" bestFit="1" customWidth="1"/>
    <col min="5905" max="5907" width="16.140625" style="1" bestFit="1" customWidth="1"/>
    <col min="5908" max="5908" width="2.140625" style="1" customWidth="1"/>
    <col min="5909" max="6144" width="16" style="1"/>
    <col min="6145" max="6145" width="45.28515625" style="1" customWidth="1"/>
    <col min="6146" max="6147" width="16" style="1"/>
    <col min="6148" max="6157" width="16.140625" style="1" bestFit="1" customWidth="1"/>
    <col min="6158" max="6158" width="17" style="1" bestFit="1" customWidth="1"/>
    <col min="6159" max="6159" width="16.140625" style="1" bestFit="1" customWidth="1"/>
    <col min="6160" max="6160" width="16.28515625" style="1" bestFit="1" customWidth="1"/>
    <col min="6161" max="6163" width="16.140625" style="1" bestFit="1" customWidth="1"/>
    <col min="6164" max="6164" width="2.140625" style="1" customWidth="1"/>
    <col min="6165" max="6400" width="16" style="1"/>
    <col min="6401" max="6401" width="45.28515625" style="1" customWidth="1"/>
    <col min="6402" max="6403" width="16" style="1"/>
    <col min="6404" max="6413" width="16.140625" style="1" bestFit="1" customWidth="1"/>
    <col min="6414" max="6414" width="17" style="1" bestFit="1" customWidth="1"/>
    <col min="6415" max="6415" width="16.140625" style="1" bestFit="1" customWidth="1"/>
    <col min="6416" max="6416" width="16.28515625" style="1" bestFit="1" customWidth="1"/>
    <col min="6417" max="6419" width="16.140625" style="1" bestFit="1" customWidth="1"/>
    <col min="6420" max="6420" width="2.140625" style="1" customWidth="1"/>
    <col min="6421" max="6656" width="16" style="1"/>
    <col min="6657" max="6657" width="45.28515625" style="1" customWidth="1"/>
    <col min="6658" max="6659" width="16" style="1"/>
    <col min="6660" max="6669" width="16.140625" style="1" bestFit="1" customWidth="1"/>
    <col min="6670" max="6670" width="17" style="1" bestFit="1" customWidth="1"/>
    <col min="6671" max="6671" width="16.140625" style="1" bestFit="1" customWidth="1"/>
    <col min="6672" max="6672" width="16.28515625" style="1" bestFit="1" customWidth="1"/>
    <col min="6673" max="6675" width="16.140625" style="1" bestFit="1" customWidth="1"/>
    <col min="6676" max="6676" width="2.140625" style="1" customWidth="1"/>
    <col min="6677" max="6912" width="16" style="1"/>
    <col min="6913" max="6913" width="45.28515625" style="1" customWidth="1"/>
    <col min="6914" max="6915" width="16" style="1"/>
    <col min="6916" max="6925" width="16.140625" style="1" bestFit="1" customWidth="1"/>
    <col min="6926" max="6926" width="17" style="1" bestFit="1" customWidth="1"/>
    <col min="6927" max="6927" width="16.140625" style="1" bestFit="1" customWidth="1"/>
    <col min="6928" max="6928" width="16.28515625" style="1" bestFit="1" customWidth="1"/>
    <col min="6929" max="6931" width="16.140625" style="1" bestFit="1" customWidth="1"/>
    <col min="6932" max="6932" width="2.140625" style="1" customWidth="1"/>
    <col min="6933" max="7168" width="16" style="1"/>
    <col min="7169" max="7169" width="45.28515625" style="1" customWidth="1"/>
    <col min="7170" max="7171" width="16" style="1"/>
    <col min="7172" max="7181" width="16.140625" style="1" bestFit="1" customWidth="1"/>
    <col min="7182" max="7182" width="17" style="1" bestFit="1" customWidth="1"/>
    <col min="7183" max="7183" width="16.140625" style="1" bestFit="1" customWidth="1"/>
    <col min="7184" max="7184" width="16.28515625" style="1" bestFit="1" customWidth="1"/>
    <col min="7185" max="7187" width="16.140625" style="1" bestFit="1" customWidth="1"/>
    <col min="7188" max="7188" width="2.140625" style="1" customWidth="1"/>
    <col min="7189" max="7424" width="16" style="1"/>
    <col min="7425" max="7425" width="45.28515625" style="1" customWidth="1"/>
    <col min="7426" max="7427" width="16" style="1"/>
    <col min="7428" max="7437" width="16.140625" style="1" bestFit="1" customWidth="1"/>
    <col min="7438" max="7438" width="17" style="1" bestFit="1" customWidth="1"/>
    <col min="7439" max="7439" width="16.140625" style="1" bestFit="1" customWidth="1"/>
    <col min="7440" max="7440" width="16.28515625" style="1" bestFit="1" customWidth="1"/>
    <col min="7441" max="7443" width="16.140625" style="1" bestFit="1" customWidth="1"/>
    <col min="7444" max="7444" width="2.140625" style="1" customWidth="1"/>
    <col min="7445" max="7680" width="16" style="1"/>
    <col min="7681" max="7681" width="45.28515625" style="1" customWidth="1"/>
    <col min="7682" max="7683" width="16" style="1"/>
    <col min="7684" max="7693" width="16.140625" style="1" bestFit="1" customWidth="1"/>
    <col min="7694" max="7694" width="17" style="1" bestFit="1" customWidth="1"/>
    <col min="7695" max="7695" width="16.140625" style="1" bestFit="1" customWidth="1"/>
    <col min="7696" max="7696" width="16.28515625" style="1" bestFit="1" customWidth="1"/>
    <col min="7697" max="7699" width="16.140625" style="1" bestFit="1" customWidth="1"/>
    <col min="7700" max="7700" width="2.140625" style="1" customWidth="1"/>
    <col min="7701" max="7936" width="16" style="1"/>
    <col min="7937" max="7937" width="45.28515625" style="1" customWidth="1"/>
    <col min="7938" max="7939" width="16" style="1"/>
    <col min="7940" max="7949" width="16.140625" style="1" bestFit="1" customWidth="1"/>
    <col min="7950" max="7950" width="17" style="1" bestFit="1" customWidth="1"/>
    <col min="7951" max="7951" width="16.140625" style="1" bestFit="1" customWidth="1"/>
    <col min="7952" max="7952" width="16.28515625" style="1" bestFit="1" customWidth="1"/>
    <col min="7953" max="7955" width="16.140625" style="1" bestFit="1" customWidth="1"/>
    <col min="7956" max="7956" width="2.140625" style="1" customWidth="1"/>
    <col min="7957" max="8192" width="16" style="1"/>
    <col min="8193" max="8193" width="45.28515625" style="1" customWidth="1"/>
    <col min="8194" max="8195" width="16" style="1"/>
    <col min="8196" max="8205" width="16.140625" style="1" bestFit="1" customWidth="1"/>
    <col min="8206" max="8206" width="17" style="1" bestFit="1" customWidth="1"/>
    <col min="8207" max="8207" width="16.140625" style="1" bestFit="1" customWidth="1"/>
    <col min="8208" max="8208" width="16.28515625" style="1" bestFit="1" customWidth="1"/>
    <col min="8209" max="8211" width="16.140625" style="1" bestFit="1" customWidth="1"/>
    <col min="8212" max="8212" width="2.140625" style="1" customWidth="1"/>
    <col min="8213" max="8448" width="16" style="1"/>
    <col min="8449" max="8449" width="45.28515625" style="1" customWidth="1"/>
    <col min="8450" max="8451" width="16" style="1"/>
    <col min="8452" max="8461" width="16.140625" style="1" bestFit="1" customWidth="1"/>
    <col min="8462" max="8462" width="17" style="1" bestFit="1" customWidth="1"/>
    <col min="8463" max="8463" width="16.140625" style="1" bestFit="1" customWidth="1"/>
    <col min="8464" max="8464" width="16.28515625" style="1" bestFit="1" customWidth="1"/>
    <col min="8465" max="8467" width="16.140625" style="1" bestFit="1" customWidth="1"/>
    <col min="8468" max="8468" width="2.140625" style="1" customWidth="1"/>
    <col min="8469" max="8704" width="16" style="1"/>
    <col min="8705" max="8705" width="45.28515625" style="1" customWidth="1"/>
    <col min="8706" max="8707" width="16" style="1"/>
    <col min="8708" max="8717" width="16.140625" style="1" bestFit="1" customWidth="1"/>
    <col min="8718" max="8718" width="17" style="1" bestFit="1" customWidth="1"/>
    <col min="8719" max="8719" width="16.140625" style="1" bestFit="1" customWidth="1"/>
    <col min="8720" max="8720" width="16.28515625" style="1" bestFit="1" customWidth="1"/>
    <col min="8721" max="8723" width="16.140625" style="1" bestFit="1" customWidth="1"/>
    <col min="8724" max="8724" width="2.140625" style="1" customWidth="1"/>
    <col min="8725" max="8960" width="16" style="1"/>
    <col min="8961" max="8961" width="45.28515625" style="1" customWidth="1"/>
    <col min="8962" max="8963" width="16" style="1"/>
    <col min="8964" max="8973" width="16.140625" style="1" bestFit="1" customWidth="1"/>
    <col min="8974" max="8974" width="17" style="1" bestFit="1" customWidth="1"/>
    <col min="8975" max="8975" width="16.140625" style="1" bestFit="1" customWidth="1"/>
    <col min="8976" max="8976" width="16.28515625" style="1" bestFit="1" customWidth="1"/>
    <col min="8977" max="8979" width="16.140625" style="1" bestFit="1" customWidth="1"/>
    <col min="8980" max="8980" width="2.140625" style="1" customWidth="1"/>
    <col min="8981" max="9216" width="16" style="1"/>
    <col min="9217" max="9217" width="45.28515625" style="1" customWidth="1"/>
    <col min="9218" max="9219" width="16" style="1"/>
    <col min="9220" max="9229" width="16.140625" style="1" bestFit="1" customWidth="1"/>
    <col min="9230" max="9230" width="17" style="1" bestFit="1" customWidth="1"/>
    <col min="9231" max="9231" width="16.140625" style="1" bestFit="1" customWidth="1"/>
    <col min="9232" max="9232" width="16.28515625" style="1" bestFit="1" customWidth="1"/>
    <col min="9233" max="9235" width="16.140625" style="1" bestFit="1" customWidth="1"/>
    <col min="9236" max="9236" width="2.140625" style="1" customWidth="1"/>
    <col min="9237" max="9472" width="16" style="1"/>
    <col min="9473" max="9473" width="45.28515625" style="1" customWidth="1"/>
    <col min="9474" max="9475" width="16" style="1"/>
    <col min="9476" max="9485" width="16.140625" style="1" bestFit="1" customWidth="1"/>
    <col min="9486" max="9486" width="17" style="1" bestFit="1" customWidth="1"/>
    <col min="9487" max="9487" width="16.140625" style="1" bestFit="1" customWidth="1"/>
    <col min="9488" max="9488" width="16.28515625" style="1" bestFit="1" customWidth="1"/>
    <col min="9489" max="9491" width="16.140625" style="1" bestFit="1" customWidth="1"/>
    <col min="9492" max="9492" width="2.140625" style="1" customWidth="1"/>
    <col min="9493" max="9728" width="16" style="1"/>
    <col min="9729" max="9729" width="45.28515625" style="1" customWidth="1"/>
    <col min="9730" max="9731" width="16" style="1"/>
    <col min="9732" max="9741" width="16.140625" style="1" bestFit="1" customWidth="1"/>
    <col min="9742" max="9742" width="17" style="1" bestFit="1" customWidth="1"/>
    <col min="9743" max="9743" width="16.140625" style="1" bestFit="1" customWidth="1"/>
    <col min="9744" max="9744" width="16.28515625" style="1" bestFit="1" customWidth="1"/>
    <col min="9745" max="9747" width="16.140625" style="1" bestFit="1" customWidth="1"/>
    <col min="9748" max="9748" width="2.140625" style="1" customWidth="1"/>
    <col min="9749" max="9984" width="16" style="1"/>
    <col min="9985" max="9985" width="45.28515625" style="1" customWidth="1"/>
    <col min="9986" max="9987" width="16" style="1"/>
    <col min="9988" max="9997" width="16.140625" style="1" bestFit="1" customWidth="1"/>
    <col min="9998" max="9998" width="17" style="1" bestFit="1" customWidth="1"/>
    <col min="9999" max="9999" width="16.140625" style="1" bestFit="1" customWidth="1"/>
    <col min="10000" max="10000" width="16.28515625" style="1" bestFit="1" customWidth="1"/>
    <col min="10001" max="10003" width="16.140625" style="1" bestFit="1" customWidth="1"/>
    <col min="10004" max="10004" width="2.140625" style="1" customWidth="1"/>
    <col min="10005" max="10240" width="16" style="1"/>
    <col min="10241" max="10241" width="45.28515625" style="1" customWidth="1"/>
    <col min="10242" max="10243" width="16" style="1"/>
    <col min="10244" max="10253" width="16.140625" style="1" bestFit="1" customWidth="1"/>
    <col min="10254" max="10254" width="17" style="1" bestFit="1" customWidth="1"/>
    <col min="10255" max="10255" width="16.140625" style="1" bestFit="1" customWidth="1"/>
    <col min="10256" max="10256" width="16.28515625" style="1" bestFit="1" customWidth="1"/>
    <col min="10257" max="10259" width="16.140625" style="1" bestFit="1" customWidth="1"/>
    <col min="10260" max="10260" width="2.140625" style="1" customWidth="1"/>
    <col min="10261" max="10496" width="16" style="1"/>
    <col min="10497" max="10497" width="45.28515625" style="1" customWidth="1"/>
    <col min="10498" max="10499" width="16" style="1"/>
    <col min="10500" max="10509" width="16.140625" style="1" bestFit="1" customWidth="1"/>
    <col min="10510" max="10510" width="17" style="1" bestFit="1" customWidth="1"/>
    <col min="10511" max="10511" width="16.140625" style="1" bestFit="1" customWidth="1"/>
    <col min="10512" max="10512" width="16.28515625" style="1" bestFit="1" customWidth="1"/>
    <col min="10513" max="10515" width="16.140625" style="1" bestFit="1" customWidth="1"/>
    <col min="10516" max="10516" width="2.140625" style="1" customWidth="1"/>
    <col min="10517" max="10752" width="16" style="1"/>
    <col min="10753" max="10753" width="45.28515625" style="1" customWidth="1"/>
    <col min="10754" max="10755" width="16" style="1"/>
    <col min="10756" max="10765" width="16.140625" style="1" bestFit="1" customWidth="1"/>
    <col min="10766" max="10766" width="17" style="1" bestFit="1" customWidth="1"/>
    <col min="10767" max="10767" width="16.140625" style="1" bestFit="1" customWidth="1"/>
    <col min="10768" max="10768" width="16.28515625" style="1" bestFit="1" customWidth="1"/>
    <col min="10769" max="10771" width="16.140625" style="1" bestFit="1" customWidth="1"/>
    <col min="10772" max="10772" width="2.140625" style="1" customWidth="1"/>
    <col min="10773" max="11008" width="16" style="1"/>
    <col min="11009" max="11009" width="45.28515625" style="1" customWidth="1"/>
    <col min="11010" max="11011" width="16" style="1"/>
    <col min="11012" max="11021" width="16.140625" style="1" bestFit="1" customWidth="1"/>
    <col min="11022" max="11022" width="17" style="1" bestFit="1" customWidth="1"/>
    <col min="11023" max="11023" width="16.140625" style="1" bestFit="1" customWidth="1"/>
    <col min="11024" max="11024" width="16.28515625" style="1" bestFit="1" customWidth="1"/>
    <col min="11025" max="11027" width="16.140625" style="1" bestFit="1" customWidth="1"/>
    <col min="11028" max="11028" width="2.140625" style="1" customWidth="1"/>
    <col min="11029" max="11264" width="16" style="1"/>
    <col min="11265" max="11265" width="45.28515625" style="1" customWidth="1"/>
    <col min="11266" max="11267" width="16" style="1"/>
    <col min="11268" max="11277" width="16.140625" style="1" bestFit="1" customWidth="1"/>
    <col min="11278" max="11278" width="17" style="1" bestFit="1" customWidth="1"/>
    <col min="11279" max="11279" width="16.140625" style="1" bestFit="1" customWidth="1"/>
    <col min="11280" max="11280" width="16.28515625" style="1" bestFit="1" customWidth="1"/>
    <col min="11281" max="11283" width="16.140625" style="1" bestFit="1" customWidth="1"/>
    <col min="11284" max="11284" width="2.140625" style="1" customWidth="1"/>
    <col min="11285" max="11520" width="16" style="1"/>
    <col min="11521" max="11521" width="45.28515625" style="1" customWidth="1"/>
    <col min="11522" max="11523" width="16" style="1"/>
    <col min="11524" max="11533" width="16.140625" style="1" bestFit="1" customWidth="1"/>
    <col min="11534" max="11534" width="17" style="1" bestFit="1" customWidth="1"/>
    <col min="11535" max="11535" width="16.140625" style="1" bestFit="1" customWidth="1"/>
    <col min="11536" max="11536" width="16.28515625" style="1" bestFit="1" customWidth="1"/>
    <col min="11537" max="11539" width="16.140625" style="1" bestFit="1" customWidth="1"/>
    <col min="11540" max="11540" width="2.140625" style="1" customWidth="1"/>
    <col min="11541" max="11776" width="16" style="1"/>
    <col min="11777" max="11777" width="45.28515625" style="1" customWidth="1"/>
    <col min="11778" max="11779" width="16" style="1"/>
    <col min="11780" max="11789" width="16.140625" style="1" bestFit="1" customWidth="1"/>
    <col min="11790" max="11790" width="17" style="1" bestFit="1" customWidth="1"/>
    <col min="11791" max="11791" width="16.140625" style="1" bestFit="1" customWidth="1"/>
    <col min="11792" max="11792" width="16.28515625" style="1" bestFit="1" customWidth="1"/>
    <col min="11793" max="11795" width="16.140625" style="1" bestFit="1" customWidth="1"/>
    <col min="11796" max="11796" width="2.140625" style="1" customWidth="1"/>
    <col min="11797" max="12032" width="16" style="1"/>
    <col min="12033" max="12033" width="45.28515625" style="1" customWidth="1"/>
    <col min="12034" max="12035" width="16" style="1"/>
    <col min="12036" max="12045" width="16.140625" style="1" bestFit="1" customWidth="1"/>
    <col min="12046" max="12046" width="17" style="1" bestFit="1" customWidth="1"/>
    <col min="12047" max="12047" width="16.140625" style="1" bestFit="1" customWidth="1"/>
    <col min="12048" max="12048" width="16.28515625" style="1" bestFit="1" customWidth="1"/>
    <col min="12049" max="12051" width="16.140625" style="1" bestFit="1" customWidth="1"/>
    <col min="12052" max="12052" width="2.140625" style="1" customWidth="1"/>
    <col min="12053" max="12288" width="16" style="1"/>
    <col min="12289" max="12289" width="45.28515625" style="1" customWidth="1"/>
    <col min="12290" max="12291" width="16" style="1"/>
    <col min="12292" max="12301" width="16.140625" style="1" bestFit="1" customWidth="1"/>
    <col min="12302" max="12302" width="17" style="1" bestFit="1" customWidth="1"/>
    <col min="12303" max="12303" width="16.140625" style="1" bestFit="1" customWidth="1"/>
    <col min="12304" max="12304" width="16.28515625" style="1" bestFit="1" customWidth="1"/>
    <col min="12305" max="12307" width="16.140625" style="1" bestFit="1" customWidth="1"/>
    <col min="12308" max="12308" width="2.140625" style="1" customWidth="1"/>
    <col min="12309" max="12544" width="16" style="1"/>
    <col min="12545" max="12545" width="45.28515625" style="1" customWidth="1"/>
    <col min="12546" max="12547" width="16" style="1"/>
    <col min="12548" max="12557" width="16.140625" style="1" bestFit="1" customWidth="1"/>
    <col min="12558" max="12558" width="17" style="1" bestFit="1" customWidth="1"/>
    <col min="12559" max="12559" width="16.140625" style="1" bestFit="1" customWidth="1"/>
    <col min="12560" max="12560" width="16.28515625" style="1" bestFit="1" customWidth="1"/>
    <col min="12561" max="12563" width="16.140625" style="1" bestFit="1" customWidth="1"/>
    <col min="12564" max="12564" width="2.140625" style="1" customWidth="1"/>
    <col min="12565" max="12800" width="16" style="1"/>
    <col min="12801" max="12801" width="45.28515625" style="1" customWidth="1"/>
    <col min="12802" max="12803" width="16" style="1"/>
    <col min="12804" max="12813" width="16.140625" style="1" bestFit="1" customWidth="1"/>
    <col min="12814" max="12814" width="17" style="1" bestFit="1" customWidth="1"/>
    <col min="12815" max="12815" width="16.140625" style="1" bestFit="1" customWidth="1"/>
    <col min="12816" max="12816" width="16.28515625" style="1" bestFit="1" customWidth="1"/>
    <col min="12817" max="12819" width="16.140625" style="1" bestFit="1" customWidth="1"/>
    <col min="12820" max="12820" width="2.140625" style="1" customWidth="1"/>
    <col min="12821" max="13056" width="16" style="1"/>
    <col min="13057" max="13057" width="45.28515625" style="1" customWidth="1"/>
    <col min="13058" max="13059" width="16" style="1"/>
    <col min="13060" max="13069" width="16.140625" style="1" bestFit="1" customWidth="1"/>
    <col min="13070" max="13070" width="17" style="1" bestFit="1" customWidth="1"/>
    <col min="13071" max="13071" width="16.140625" style="1" bestFit="1" customWidth="1"/>
    <col min="13072" max="13072" width="16.28515625" style="1" bestFit="1" customWidth="1"/>
    <col min="13073" max="13075" width="16.140625" style="1" bestFit="1" customWidth="1"/>
    <col min="13076" max="13076" width="2.140625" style="1" customWidth="1"/>
    <col min="13077" max="13312" width="16" style="1"/>
    <col min="13313" max="13313" width="45.28515625" style="1" customWidth="1"/>
    <col min="13314" max="13315" width="16" style="1"/>
    <col min="13316" max="13325" width="16.140625" style="1" bestFit="1" customWidth="1"/>
    <col min="13326" max="13326" width="17" style="1" bestFit="1" customWidth="1"/>
    <col min="13327" max="13327" width="16.140625" style="1" bestFit="1" customWidth="1"/>
    <col min="13328" max="13328" width="16.28515625" style="1" bestFit="1" customWidth="1"/>
    <col min="13329" max="13331" width="16.140625" style="1" bestFit="1" customWidth="1"/>
    <col min="13332" max="13332" width="2.140625" style="1" customWidth="1"/>
    <col min="13333" max="13568" width="16" style="1"/>
    <col min="13569" max="13569" width="45.28515625" style="1" customWidth="1"/>
    <col min="13570" max="13571" width="16" style="1"/>
    <col min="13572" max="13581" width="16.140625" style="1" bestFit="1" customWidth="1"/>
    <col min="13582" max="13582" width="17" style="1" bestFit="1" customWidth="1"/>
    <col min="13583" max="13583" width="16.140625" style="1" bestFit="1" customWidth="1"/>
    <col min="13584" max="13584" width="16.28515625" style="1" bestFit="1" customWidth="1"/>
    <col min="13585" max="13587" width="16.140625" style="1" bestFit="1" customWidth="1"/>
    <col min="13588" max="13588" width="2.140625" style="1" customWidth="1"/>
    <col min="13589" max="13824" width="16" style="1"/>
    <col min="13825" max="13825" width="45.28515625" style="1" customWidth="1"/>
    <col min="13826" max="13827" width="16" style="1"/>
    <col min="13828" max="13837" width="16.140625" style="1" bestFit="1" customWidth="1"/>
    <col min="13838" max="13838" width="17" style="1" bestFit="1" customWidth="1"/>
    <col min="13839" max="13839" width="16.140625" style="1" bestFit="1" customWidth="1"/>
    <col min="13840" max="13840" width="16.28515625" style="1" bestFit="1" customWidth="1"/>
    <col min="13841" max="13843" width="16.140625" style="1" bestFit="1" customWidth="1"/>
    <col min="13844" max="13844" width="2.140625" style="1" customWidth="1"/>
    <col min="13845" max="14080" width="16" style="1"/>
    <col min="14081" max="14081" width="45.28515625" style="1" customWidth="1"/>
    <col min="14082" max="14083" width="16" style="1"/>
    <col min="14084" max="14093" width="16.140625" style="1" bestFit="1" customWidth="1"/>
    <col min="14094" max="14094" width="17" style="1" bestFit="1" customWidth="1"/>
    <col min="14095" max="14095" width="16.140625" style="1" bestFit="1" customWidth="1"/>
    <col min="14096" max="14096" width="16.28515625" style="1" bestFit="1" customWidth="1"/>
    <col min="14097" max="14099" width="16.140625" style="1" bestFit="1" customWidth="1"/>
    <col min="14100" max="14100" width="2.140625" style="1" customWidth="1"/>
    <col min="14101" max="14336" width="16" style="1"/>
    <col min="14337" max="14337" width="45.28515625" style="1" customWidth="1"/>
    <col min="14338" max="14339" width="16" style="1"/>
    <col min="14340" max="14349" width="16.140625" style="1" bestFit="1" customWidth="1"/>
    <col min="14350" max="14350" width="17" style="1" bestFit="1" customWidth="1"/>
    <col min="14351" max="14351" width="16.140625" style="1" bestFit="1" customWidth="1"/>
    <col min="14352" max="14352" width="16.28515625" style="1" bestFit="1" customWidth="1"/>
    <col min="14353" max="14355" width="16.140625" style="1" bestFit="1" customWidth="1"/>
    <col min="14356" max="14356" width="2.140625" style="1" customWidth="1"/>
    <col min="14357" max="14592" width="16" style="1"/>
    <col min="14593" max="14593" width="45.28515625" style="1" customWidth="1"/>
    <col min="14594" max="14595" width="16" style="1"/>
    <col min="14596" max="14605" width="16.140625" style="1" bestFit="1" customWidth="1"/>
    <col min="14606" max="14606" width="17" style="1" bestFit="1" customWidth="1"/>
    <col min="14607" max="14607" width="16.140625" style="1" bestFit="1" customWidth="1"/>
    <col min="14608" max="14608" width="16.28515625" style="1" bestFit="1" customWidth="1"/>
    <col min="14609" max="14611" width="16.140625" style="1" bestFit="1" customWidth="1"/>
    <col min="14612" max="14612" width="2.140625" style="1" customWidth="1"/>
    <col min="14613" max="14848" width="16" style="1"/>
    <col min="14849" max="14849" width="45.28515625" style="1" customWidth="1"/>
    <col min="14850" max="14851" width="16" style="1"/>
    <col min="14852" max="14861" width="16.140625" style="1" bestFit="1" customWidth="1"/>
    <col min="14862" max="14862" width="17" style="1" bestFit="1" customWidth="1"/>
    <col min="14863" max="14863" width="16.140625" style="1" bestFit="1" customWidth="1"/>
    <col min="14864" max="14864" width="16.28515625" style="1" bestFit="1" customWidth="1"/>
    <col min="14865" max="14867" width="16.140625" style="1" bestFit="1" customWidth="1"/>
    <col min="14868" max="14868" width="2.140625" style="1" customWidth="1"/>
    <col min="14869" max="15104" width="16" style="1"/>
    <col min="15105" max="15105" width="45.28515625" style="1" customWidth="1"/>
    <col min="15106" max="15107" width="16" style="1"/>
    <col min="15108" max="15117" width="16.140625" style="1" bestFit="1" customWidth="1"/>
    <col min="15118" max="15118" width="17" style="1" bestFit="1" customWidth="1"/>
    <col min="15119" max="15119" width="16.140625" style="1" bestFit="1" customWidth="1"/>
    <col min="15120" max="15120" width="16.28515625" style="1" bestFit="1" customWidth="1"/>
    <col min="15121" max="15123" width="16.140625" style="1" bestFit="1" customWidth="1"/>
    <col min="15124" max="15124" width="2.140625" style="1" customWidth="1"/>
    <col min="15125" max="15360" width="16" style="1"/>
    <col min="15361" max="15361" width="45.28515625" style="1" customWidth="1"/>
    <col min="15362" max="15363" width="16" style="1"/>
    <col min="15364" max="15373" width="16.140625" style="1" bestFit="1" customWidth="1"/>
    <col min="15374" max="15374" width="17" style="1" bestFit="1" customWidth="1"/>
    <col min="15375" max="15375" width="16.140625" style="1" bestFit="1" customWidth="1"/>
    <col min="15376" max="15376" width="16.28515625" style="1" bestFit="1" customWidth="1"/>
    <col min="15377" max="15379" width="16.140625" style="1" bestFit="1" customWidth="1"/>
    <col min="15380" max="15380" width="2.140625" style="1" customWidth="1"/>
    <col min="15381" max="15616" width="16" style="1"/>
    <col min="15617" max="15617" width="45.28515625" style="1" customWidth="1"/>
    <col min="15618" max="15619" width="16" style="1"/>
    <col min="15620" max="15629" width="16.140625" style="1" bestFit="1" customWidth="1"/>
    <col min="15630" max="15630" width="17" style="1" bestFit="1" customWidth="1"/>
    <col min="15631" max="15631" width="16.140625" style="1" bestFit="1" customWidth="1"/>
    <col min="15632" max="15632" width="16.28515625" style="1" bestFit="1" customWidth="1"/>
    <col min="15633" max="15635" width="16.140625" style="1" bestFit="1" customWidth="1"/>
    <col min="15636" max="15636" width="2.140625" style="1" customWidth="1"/>
    <col min="15637" max="15872" width="16" style="1"/>
    <col min="15873" max="15873" width="45.28515625" style="1" customWidth="1"/>
    <col min="15874" max="15875" width="16" style="1"/>
    <col min="15876" max="15885" width="16.140625" style="1" bestFit="1" customWidth="1"/>
    <col min="15886" max="15886" width="17" style="1" bestFit="1" customWidth="1"/>
    <col min="15887" max="15887" width="16.140625" style="1" bestFit="1" customWidth="1"/>
    <col min="15888" max="15888" width="16.28515625" style="1" bestFit="1" customWidth="1"/>
    <col min="15889" max="15891" width="16.140625" style="1" bestFit="1" customWidth="1"/>
    <col min="15892" max="15892" width="2.140625" style="1" customWidth="1"/>
    <col min="15893" max="16128" width="16" style="1"/>
    <col min="16129" max="16129" width="45.28515625" style="1" customWidth="1"/>
    <col min="16130" max="16131" width="16" style="1"/>
    <col min="16132" max="16141" width="16.140625" style="1" bestFit="1" customWidth="1"/>
    <col min="16142" max="16142" width="17" style="1" bestFit="1" customWidth="1"/>
    <col min="16143" max="16143" width="16.140625" style="1" bestFit="1" customWidth="1"/>
    <col min="16144" max="16144" width="16.28515625" style="1" bestFit="1" customWidth="1"/>
    <col min="16145" max="16147" width="16.140625" style="1" bestFit="1" customWidth="1"/>
    <col min="16148" max="16148" width="2.140625" style="1" customWidth="1"/>
    <col min="16149" max="16384" width="16" style="1"/>
  </cols>
  <sheetData>
    <row r="1" spans="1:19" ht="18" customHeight="1" thickBot="1" x14ac:dyDescent="0.25">
      <c r="R1" s="325" t="s">
        <v>73</v>
      </c>
      <c r="S1" s="326"/>
    </row>
    <row r="3" spans="1:19" ht="23.25" x14ac:dyDescent="0.35">
      <c r="A3" s="300" t="s">
        <v>33</v>
      </c>
      <c r="B3" s="300"/>
      <c r="C3" s="300"/>
      <c r="D3" s="300"/>
      <c r="E3" s="300"/>
      <c r="F3" s="300"/>
      <c r="G3" s="300"/>
      <c r="H3" s="300"/>
      <c r="I3" s="300"/>
      <c r="J3" s="300"/>
      <c r="K3" s="300"/>
      <c r="L3" s="300"/>
      <c r="M3" s="300"/>
      <c r="N3" s="300"/>
      <c r="O3" s="300"/>
      <c r="P3" s="300"/>
      <c r="Q3" s="300"/>
      <c r="R3" s="300"/>
      <c r="S3" s="300"/>
    </row>
    <row r="4" spans="1:19" ht="23.25" x14ac:dyDescent="0.35">
      <c r="A4" s="300" t="s">
        <v>14</v>
      </c>
      <c r="B4" s="300"/>
      <c r="C4" s="300"/>
      <c r="D4" s="300"/>
      <c r="E4" s="300"/>
      <c r="F4" s="300"/>
      <c r="G4" s="300"/>
      <c r="H4" s="300"/>
      <c r="I4" s="300"/>
      <c r="J4" s="300"/>
      <c r="K4" s="300"/>
      <c r="L4" s="300"/>
      <c r="M4" s="300"/>
      <c r="N4" s="300"/>
      <c r="O4" s="300"/>
      <c r="P4" s="300"/>
      <c r="Q4" s="300"/>
      <c r="R4" s="300"/>
      <c r="S4" s="300"/>
    </row>
    <row r="5" spans="1:19" ht="18" customHeight="1" x14ac:dyDescent="0.3">
      <c r="A5" s="301" t="s">
        <v>74</v>
      </c>
      <c r="B5" s="301"/>
      <c r="C5" s="301"/>
      <c r="D5" s="301"/>
      <c r="E5" s="301"/>
      <c r="F5" s="301"/>
      <c r="G5" s="301"/>
      <c r="H5" s="301"/>
      <c r="I5" s="301"/>
      <c r="J5" s="301"/>
      <c r="K5" s="301"/>
      <c r="L5" s="301"/>
      <c r="M5" s="301"/>
      <c r="N5" s="301"/>
      <c r="O5" s="301"/>
      <c r="P5" s="301"/>
      <c r="Q5" s="301"/>
      <c r="R5" s="301"/>
      <c r="S5" s="301"/>
    </row>
    <row r="6" spans="1:19" ht="18" customHeight="1" x14ac:dyDescent="0.3">
      <c r="A6" s="301" t="s">
        <v>26</v>
      </c>
      <c r="B6" s="301"/>
      <c r="C6" s="301"/>
      <c r="D6" s="301"/>
      <c r="E6" s="301"/>
      <c r="F6" s="301"/>
      <c r="G6" s="301"/>
      <c r="H6" s="301"/>
      <c r="I6" s="301"/>
      <c r="J6" s="301"/>
      <c r="K6" s="301"/>
      <c r="L6" s="301"/>
      <c r="M6" s="301"/>
      <c r="N6" s="301"/>
      <c r="O6" s="301"/>
      <c r="P6" s="301"/>
      <c r="Q6" s="301"/>
      <c r="R6" s="301"/>
      <c r="S6" s="301"/>
    </row>
    <row r="7" spans="1:19" ht="15.75" x14ac:dyDescent="0.25">
      <c r="A7" s="2"/>
      <c r="B7" s="2"/>
      <c r="C7" s="2"/>
      <c r="D7" s="2"/>
      <c r="E7" s="2"/>
      <c r="F7" s="2"/>
      <c r="G7" s="2"/>
      <c r="H7" s="2"/>
      <c r="I7" s="2"/>
      <c r="J7" s="2"/>
      <c r="K7" s="2"/>
      <c r="L7" s="2"/>
      <c r="M7" s="2"/>
      <c r="N7" s="2"/>
      <c r="O7" s="2"/>
      <c r="P7" s="2"/>
      <c r="Q7" s="2"/>
      <c r="R7" s="3"/>
      <c r="S7" s="3"/>
    </row>
    <row r="8" spans="1:19" ht="16.5" thickBot="1" x14ac:dyDescent="0.3">
      <c r="A8" s="2"/>
      <c r="B8" s="2"/>
      <c r="C8" s="2"/>
      <c r="D8" s="2"/>
      <c r="E8" s="2"/>
      <c r="F8" s="2"/>
      <c r="G8" s="2"/>
      <c r="H8" s="2"/>
      <c r="I8" s="2"/>
      <c r="J8" s="2"/>
      <c r="K8" s="2"/>
      <c r="L8" s="2"/>
      <c r="M8" s="2"/>
      <c r="N8" s="2"/>
      <c r="O8" s="2"/>
      <c r="P8" s="2"/>
      <c r="Q8" s="2"/>
      <c r="R8" s="3"/>
      <c r="S8" s="3"/>
    </row>
    <row r="9" spans="1:19" ht="15" customHeight="1" thickBot="1" x14ac:dyDescent="0.25">
      <c r="A9" s="19"/>
      <c r="B9" s="330" t="s">
        <v>19</v>
      </c>
      <c r="C9" s="332"/>
      <c r="D9" s="332"/>
      <c r="E9" s="332"/>
      <c r="F9" s="332"/>
      <c r="G9" s="331"/>
      <c r="H9" s="330" t="s">
        <v>20</v>
      </c>
      <c r="I9" s="332"/>
      <c r="J9" s="332"/>
      <c r="K9" s="332"/>
      <c r="L9" s="332"/>
      <c r="M9" s="331"/>
      <c r="N9" s="327" t="s">
        <v>1</v>
      </c>
      <c r="O9" s="328"/>
      <c r="P9" s="328"/>
      <c r="Q9" s="328"/>
      <c r="R9" s="328"/>
      <c r="S9" s="329"/>
    </row>
    <row r="10" spans="1:19" ht="15" customHeight="1" thickBot="1" x14ac:dyDescent="0.25">
      <c r="A10" s="20" t="s">
        <v>0</v>
      </c>
      <c r="B10" s="302" t="s">
        <v>17</v>
      </c>
      <c r="C10" s="330" t="s">
        <v>2</v>
      </c>
      <c r="D10" s="331"/>
      <c r="E10" s="302" t="s">
        <v>28</v>
      </c>
      <c r="F10" s="304" t="s">
        <v>29</v>
      </c>
      <c r="G10" s="305"/>
      <c r="H10" s="302" t="s">
        <v>17</v>
      </c>
      <c r="I10" s="330" t="s">
        <v>2</v>
      </c>
      <c r="J10" s="331"/>
      <c r="K10" s="302" t="s">
        <v>28</v>
      </c>
      <c r="L10" s="330" t="s">
        <v>29</v>
      </c>
      <c r="M10" s="331"/>
      <c r="N10" s="302" t="s">
        <v>17</v>
      </c>
      <c r="O10" s="330" t="s">
        <v>2</v>
      </c>
      <c r="P10" s="331"/>
      <c r="Q10" s="302" t="s">
        <v>28</v>
      </c>
      <c r="R10" s="304" t="s">
        <v>29</v>
      </c>
      <c r="S10" s="305"/>
    </row>
    <row r="11" spans="1:19" ht="39" customHeight="1" thickBot="1" x14ac:dyDescent="0.25">
      <c r="A11" s="21"/>
      <c r="B11" s="303"/>
      <c r="C11" s="22" t="s">
        <v>3</v>
      </c>
      <c r="D11" s="22" t="s">
        <v>4</v>
      </c>
      <c r="E11" s="303"/>
      <c r="F11" s="23" t="s">
        <v>75</v>
      </c>
      <c r="G11" s="23" t="s">
        <v>31</v>
      </c>
      <c r="H11" s="303"/>
      <c r="I11" s="22" t="s">
        <v>3</v>
      </c>
      <c r="J11" s="22" t="s">
        <v>4</v>
      </c>
      <c r="K11" s="303"/>
      <c r="L11" s="23" t="s">
        <v>30</v>
      </c>
      <c r="M11" s="23" t="s">
        <v>31</v>
      </c>
      <c r="N11" s="303"/>
      <c r="O11" s="22" t="s">
        <v>3</v>
      </c>
      <c r="P11" s="22" t="s">
        <v>4</v>
      </c>
      <c r="Q11" s="303"/>
      <c r="R11" s="23" t="s">
        <v>30</v>
      </c>
      <c r="S11" s="23" t="s">
        <v>31</v>
      </c>
    </row>
    <row r="12" spans="1:19" ht="15" customHeight="1" x14ac:dyDescent="0.2">
      <c r="A12" s="6"/>
      <c r="B12" s="6"/>
      <c r="C12" s="6"/>
      <c r="D12" s="6"/>
      <c r="E12" s="6"/>
      <c r="F12" s="6"/>
      <c r="G12" s="6"/>
      <c r="H12" s="6"/>
      <c r="I12" s="6"/>
      <c r="J12" s="6"/>
      <c r="K12" s="6"/>
      <c r="L12" s="6"/>
      <c r="M12" s="6"/>
      <c r="N12" s="6"/>
      <c r="O12" s="6"/>
      <c r="P12" s="6"/>
      <c r="Q12" s="6"/>
      <c r="R12" s="6"/>
      <c r="S12" s="6"/>
    </row>
    <row r="13" spans="1:19" ht="15" customHeight="1" x14ac:dyDescent="0.2">
      <c r="A13" s="4" t="s">
        <v>1</v>
      </c>
      <c r="B13" s="7">
        <v>463526679.28999996</v>
      </c>
      <c r="C13" s="7">
        <v>479215</v>
      </c>
      <c r="D13" s="7">
        <v>213751739.87</v>
      </c>
      <c r="E13" s="7">
        <v>6621396.7200000007</v>
      </c>
      <c r="F13" s="7">
        <v>2138749.5</v>
      </c>
      <c r="G13" s="7">
        <v>1067263.8700000001</v>
      </c>
      <c r="H13" s="7">
        <v>26585887.009999998</v>
      </c>
      <c r="I13" s="7">
        <v>71879</v>
      </c>
      <c r="J13" s="7">
        <v>9511421.459999999</v>
      </c>
      <c r="K13" s="7">
        <v>4571</v>
      </c>
      <c r="L13" s="7">
        <v>1409662</v>
      </c>
      <c r="M13" s="11">
        <v>0</v>
      </c>
      <c r="N13" s="7">
        <v>490112566.29999995</v>
      </c>
      <c r="O13" s="7">
        <v>551094</v>
      </c>
      <c r="P13" s="7">
        <v>223263161.33000001</v>
      </c>
      <c r="Q13" s="7">
        <v>6625967.7200000007</v>
      </c>
      <c r="R13" s="7">
        <v>3548411.5</v>
      </c>
      <c r="S13" s="7">
        <v>1067263.8700000001</v>
      </c>
    </row>
    <row r="14" spans="1:19" ht="15" customHeight="1" x14ac:dyDescent="0.2">
      <c r="A14" s="6"/>
      <c r="B14" s="9"/>
      <c r="C14" s="9"/>
      <c r="D14" s="9"/>
      <c r="E14" s="9"/>
      <c r="F14" s="9"/>
      <c r="G14" s="9"/>
      <c r="H14" s="9"/>
      <c r="I14" s="9"/>
      <c r="J14" s="9"/>
      <c r="K14" s="9"/>
      <c r="L14" s="9"/>
      <c r="M14" s="11"/>
      <c r="N14" s="9"/>
      <c r="O14" s="9"/>
      <c r="P14" s="9"/>
      <c r="Q14" s="9"/>
      <c r="R14" s="9"/>
      <c r="S14" s="9"/>
    </row>
    <row r="15" spans="1:19" ht="15" customHeight="1" x14ac:dyDescent="0.2">
      <c r="A15" s="10" t="s">
        <v>5</v>
      </c>
      <c r="B15" s="7">
        <v>119661850.41</v>
      </c>
      <c r="C15" s="7">
        <v>16255</v>
      </c>
      <c r="D15" s="7">
        <v>43582354.090000004</v>
      </c>
      <c r="E15" s="7">
        <v>6621396.7200000007</v>
      </c>
      <c r="F15" s="7">
        <v>2138749.5</v>
      </c>
      <c r="G15" s="7">
        <v>1067263.8700000001</v>
      </c>
      <c r="H15" s="7">
        <v>14115111.210000001</v>
      </c>
      <c r="I15" s="7">
        <v>291</v>
      </c>
      <c r="J15" s="7">
        <v>1863386.15</v>
      </c>
      <c r="K15" s="7">
        <v>4571</v>
      </c>
      <c r="L15" s="7">
        <v>1409662</v>
      </c>
      <c r="M15" s="11">
        <v>0</v>
      </c>
      <c r="N15" s="7">
        <v>133776961.62</v>
      </c>
      <c r="O15" s="7">
        <v>16546</v>
      </c>
      <c r="P15" s="7">
        <v>45445740.240000002</v>
      </c>
      <c r="Q15" s="7">
        <v>6625967.7200000007</v>
      </c>
      <c r="R15" s="7">
        <v>3548411.5</v>
      </c>
      <c r="S15" s="7">
        <v>1067263.8700000001</v>
      </c>
    </row>
    <row r="16" spans="1:19" ht="15" customHeight="1" x14ac:dyDescent="0.2">
      <c r="A16" s="6"/>
      <c r="B16" s="9"/>
      <c r="C16" s="9"/>
      <c r="D16" s="9"/>
      <c r="E16" s="9"/>
      <c r="F16" s="9"/>
      <c r="G16" s="9"/>
      <c r="H16" s="9"/>
      <c r="I16" s="9"/>
      <c r="J16" s="9"/>
      <c r="K16" s="9"/>
      <c r="L16" s="9"/>
      <c r="M16" s="11"/>
      <c r="N16" s="9"/>
      <c r="O16" s="9"/>
      <c r="P16" s="9"/>
      <c r="Q16" s="9"/>
      <c r="R16" s="9"/>
      <c r="S16" s="9"/>
    </row>
    <row r="17" spans="1:19" ht="15" customHeight="1" x14ac:dyDescent="0.2">
      <c r="A17" s="6" t="s">
        <v>23</v>
      </c>
      <c r="B17" s="9">
        <v>11380782</v>
      </c>
      <c r="C17" s="9">
        <v>349</v>
      </c>
      <c r="D17" s="9">
        <v>1056224.05</v>
      </c>
      <c r="E17" s="9">
        <v>2523659.6800000006</v>
      </c>
      <c r="F17" s="9">
        <v>2089088.4999999998</v>
      </c>
      <c r="G17" s="9">
        <v>38448.720000000001</v>
      </c>
      <c r="H17" s="9">
        <v>9426192</v>
      </c>
      <c r="I17" s="9">
        <v>15</v>
      </c>
      <c r="J17" s="9">
        <v>834571</v>
      </c>
      <c r="K17" s="9">
        <v>4571</v>
      </c>
      <c r="L17" s="9">
        <v>1409662</v>
      </c>
      <c r="M17" s="11">
        <v>0</v>
      </c>
      <c r="N17" s="9">
        <v>20806974</v>
      </c>
      <c r="O17" s="9">
        <v>364</v>
      </c>
      <c r="P17" s="9">
        <v>1890795.05</v>
      </c>
      <c r="Q17" s="9">
        <v>2528230.6800000006</v>
      </c>
      <c r="R17" s="9">
        <v>3498750.5</v>
      </c>
      <c r="S17" s="9">
        <v>38448.720000000001</v>
      </c>
    </row>
    <row r="18" spans="1:19" ht="15" customHeight="1" x14ac:dyDescent="0.2">
      <c r="A18" s="6" t="s">
        <v>6</v>
      </c>
      <c r="B18" s="9">
        <v>39588820</v>
      </c>
      <c r="C18" s="9">
        <v>5901</v>
      </c>
      <c r="D18" s="9">
        <v>14830542</v>
      </c>
      <c r="E18" s="9">
        <v>58498</v>
      </c>
      <c r="F18" s="9">
        <v>49385</v>
      </c>
      <c r="G18" s="13">
        <v>0</v>
      </c>
      <c r="H18" s="8">
        <v>649680.16999999993</v>
      </c>
      <c r="I18" s="8">
        <v>0</v>
      </c>
      <c r="J18" s="8">
        <v>0</v>
      </c>
      <c r="K18" s="8">
        <v>0</v>
      </c>
      <c r="L18" s="8">
        <v>0</v>
      </c>
      <c r="M18" s="11">
        <v>0</v>
      </c>
      <c r="N18" s="9">
        <v>40238500.170000002</v>
      </c>
      <c r="O18" s="9">
        <v>5901</v>
      </c>
      <c r="P18" s="9">
        <v>14830542</v>
      </c>
      <c r="Q18" s="9">
        <v>58498</v>
      </c>
      <c r="R18" s="9">
        <v>49385</v>
      </c>
      <c r="S18" s="13">
        <v>0</v>
      </c>
    </row>
    <row r="19" spans="1:19" ht="15" customHeight="1" x14ac:dyDescent="0.2">
      <c r="A19" s="6" t="s">
        <v>7</v>
      </c>
      <c r="B19" s="9">
        <v>68692248.409999996</v>
      </c>
      <c r="C19" s="9">
        <v>10005</v>
      </c>
      <c r="D19" s="9">
        <v>27695588.039999999</v>
      </c>
      <c r="E19" s="9">
        <v>4039239.04</v>
      </c>
      <c r="F19" s="9">
        <v>276</v>
      </c>
      <c r="G19" s="9">
        <v>1028815.15</v>
      </c>
      <c r="H19" s="9">
        <v>4039239.04</v>
      </c>
      <c r="I19" s="9">
        <v>276</v>
      </c>
      <c r="J19" s="9">
        <v>1028815.15</v>
      </c>
      <c r="K19" s="8">
        <v>0</v>
      </c>
      <c r="L19" s="8">
        <v>0</v>
      </c>
      <c r="M19" s="11">
        <v>0</v>
      </c>
      <c r="N19" s="9">
        <v>72731487.450000003</v>
      </c>
      <c r="O19" s="9">
        <v>10281</v>
      </c>
      <c r="P19" s="9">
        <v>28724403.189999998</v>
      </c>
      <c r="Q19" s="9">
        <v>4039239.04</v>
      </c>
      <c r="R19" s="9">
        <v>276</v>
      </c>
      <c r="S19" s="9">
        <v>1028815.15</v>
      </c>
    </row>
    <row r="20" spans="1:19" ht="15" customHeight="1" x14ac:dyDescent="0.2">
      <c r="A20" s="6"/>
      <c r="B20" s="9"/>
      <c r="C20" s="9"/>
      <c r="D20" s="9"/>
      <c r="E20" s="9"/>
      <c r="F20" s="9"/>
      <c r="G20" s="9"/>
      <c r="H20" s="8"/>
      <c r="I20" s="8"/>
      <c r="J20" s="8"/>
      <c r="K20" s="8"/>
      <c r="L20" s="8"/>
      <c r="M20" s="11"/>
      <c r="N20" s="9"/>
      <c r="O20" s="9"/>
      <c r="P20" s="9"/>
      <c r="Q20" s="9"/>
      <c r="R20" s="9"/>
      <c r="S20" s="9"/>
    </row>
    <row r="21" spans="1:19" ht="15" customHeight="1" x14ac:dyDescent="0.2">
      <c r="A21" s="10" t="s">
        <v>27</v>
      </c>
      <c r="B21" s="7">
        <v>51856214.620000005</v>
      </c>
      <c r="C21" s="7">
        <v>7510</v>
      </c>
      <c r="D21" s="7">
        <v>29537684.660000004</v>
      </c>
      <c r="E21" s="13">
        <v>0</v>
      </c>
      <c r="F21" s="13">
        <v>0</v>
      </c>
      <c r="G21" s="13">
        <v>0</v>
      </c>
      <c r="H21" s="13">
        <v>0</v>
      </c>
      <c r="I21" s="13">
        <v>0</v>
      </c>
      <c r="J21" s="13">
        <v>0</v>
      </c>
      <c r="K21" s="13"/>
      <c r="L21" s="13"/>
      <c r="M21" s="11"/>
      <c r="N21" s="7">
        <v>51856214.620000005</v>
      </c>
      <c r="O21" s="7">
        <v>7510</v>
      </c>
      <c r="P21" s="7">
        <v>29537684.660000004</v>
      </c>
      <c r="Q21" s="13">
        <v>0</v>
      </c>
      <c r="R21" s="13">
        <v>0</v>
      </c>
      <c r="S21" s="13">
        <v>0</v>
      </c>
    </row>
    <row r="22" spans="1:19" ht="15" customHeight="1" x14ac:dyDescent="0.2">
      <c r="A22" s="6"/>
      <c r="B22" s="9"/>
      <c r="C22" s="9"/>
      <c r="D22" s="9"/>
      <c r="E22" s="9"/>
      <c r="F22" s="9"/>
      <c r="G22" s="9"/>
      <c r="H22" s="9"/>
      <c r="I22" s="9"/>
      <c r="J22" s="9"/>
      <c r="K22" s="9"/>
      <c r="L22" s="9"/>
      <c r="M22" s="9"/>
      <c r="N22" s="9"/>
      <c r="O22" s="9"/>
      <c r="P22" s="9"/>
      <c r="Q22" s="11"/>
      <c r="R22" s="11"/>
      <c r="S22" s="7"/>
    </row>
    <row r="23" spans="1:19" ht="15" customHeight="1" x14ac:dyDescent="0.2">
      <c r="A23" s="10" t="s">
        <v>8</v>
      </c>
      <c r="B23" s="7">
        <v>74703542.349999994</v>
      </c>
      <c r="C23" s="7">
        <v>388531</v>
      </c>
      <c r="D23" s="7">
        <v>57481105.880000003</v>
      </c>
      <c r="E23" s="11">
        <v>0</v>
      </c>
      <c r="F23" s="11">
        <v>0</v>
      </c>
      <c r="G23" s="11">
        <v>0</v>
      </c>
      <c r="H23" s="7">
        <v>12470775.799999997</v>
      </c>
      <c r="I23" s="7">
        <v>71588</v>
      </c>
      <c r="J23" s="7">
        <v>7648035.3099999996</v>
      </c>
      <c r="K23" s="11">
        <v>0</v>
      </c>
      <c r="L23" s="11">
        <v>0</v>
      </c>
      <c r="M23" s="11">
        <v>0</v>
      </c>
      <c r="N23" s="7">
        <v>87174318.149999991</v>
      </c>
      <c r="O23" s="7">
        <v>460119</v>
      </c>
      <c r="P23" s="7">
        <v>65129141.190000005</v>
      </c>
      <c r="Q23" s="13">
        <v>0</v>
      </c>
      <c r="R23" s="13">
        <v>0</v>
      </c>
      <c r="S23" s="13">
        <v>0</v>
      </c>
    </row>
    <row r="24" spans="1:19" ht="15" customHeight="1" x14ac:dyDescent="0.2">
      <c r="A24" s="6"/>
      <c r="B24" s="9"/>
      <c r="C24" s="9"/>
      <c r="D24" s="9"/>
      <c r="E24" s="9"/>
      <c r="F24" s="9"/>
      <c r="G24" s="9"/>
      <c r="H24" s="9"/>
      <c r="I24" s="9"/>
      <c r="J24" s="9"/>
      <c r="K24" s="11"/>
      <c r="L24" s="11"/>
      <c r="M24" s="11"/>
      <c r="N24" s="9"/>
      <c r="O24" s="9"/>
      <c r="P24" s="9"/>
      <c r="Q24" s="13"/>
      <c r="R24" s="13"/>
      <c r="S24" s="13"/>
    </row>
    <row r="25" spans="1:19" ht="15" customHeight="1" x14ac:dyDescent="0.2">
      <c r="A25" s="6" t="s">
        <v>9</v>
      </c>
      <c r="B25" s="9">
        <v>4106893.27</v>
      </c>
      <c r="C25" s="9">
        <v>4550</v>
      </c>
      <c r="D25" s="9">
        <v>1047191.5</v>
      </c>
      <c r="E25" s="11">
        <v>0</v>
      </c>
      <c r="F25" s="11">
        <v>0</v>
      </c>
      <c r="G25" s="11">
        <v>0</v>
      </c>
      <c r="H25" s="11">
        <v>0</v>
      </c>
      <c r="I25" s="8">
        <v>0</v>
      </c>
      <c r="J25" s="8">
        <v>0</v>
      </c>
      <c r="K25" s="11">
        <v>0</v>
      </c>
      <c r="L25" s="11">
        <v>0</v>
      </c>
      <c r="M25" s="11">
        <v>0</v>
      </c>
      <c r="N25" s="9">
        <v>4106893.27</v>
      </c>
      <c r="O25" s="9">
        <v>4550</v>
      </c>
      <c r="P25" s="9">
        <v>1047191.5</v>
      </c>
      <c r="Q25" s="13">
        <v>0</v>
      </c>
      <c r="R25" s="13">
        <v>0</v>
      </c>
      <c r="S25" s="13">
        <v>0</v>
      </c>
    </row>
    <row r="26" spans="1:19" ht="15" customHeight="1" x14ac:dyDescent="0.2">
      <c r="A26" s="6" t="s">
        <v>76</v>
      </c>
      <c r="B26" s="9">
        <v>70596649.079999998</v>
      </c>
      <c r="C26" s="9">
        <v>383981</v>
      </c>
      <c r="D26" s="9">
        <v>56433914.380000003</v>
      </c>
      <c r="E26" s="11">
        <v>0</v>
      </c>
      <c r="F26" s="11">
        <v>0</v>
      </c>
      <c r="G26" s="11">
        <v>0</v>
      </c>
      <c r="H26" s="9">
        <v>12470775.799999997</v>
      </c>
      <c r="I26" s="9">
        <v>71588</v>
      </c>
      <c r="J26" s="9">
        <v>7648035.3099999996</v>
      </c>
      <c r="K26" s="11">
        <v>0</v>
      </c>
      <c r="L26" s="11">
        <v>0</v>
      </c>
      <c r="M26" s="11">
        <v>0</v>
      </c>
      <c r="N26" s="9">
        <v>83067424.879999995</v>
      </c>
      <c r="O26" s="9">
        <v>455569</v>
      </c>
      <c r="P26" s="9">
        <v>64081949.690000005</v>
      </c>
      <c r="Q26" s="13">
        <v>0</v>
      </c>
      <c r="R26" s="13">
        <v>0</v>
      </c>
      <c r="S26" s="13">
        <v>0</v>
      </c>
    </row>
    <row r="27" spans="1:19" ht="15" customHeight="1" x14ac:dyDescent="0.2">
      <c r="A27" s="6"/>
      <c r="B27" s="9"/>
      <c r="C27" s="9"/>
      <c r="D27" s="9"/>
      <c r="E27" s="11"/>
      <c r="F27" s="11"/>
      <c r="G27" s="11"/>
      <c r="H27" s="14"/>
      <c r="I27" s="9"/>
      <c r="J27" s="9"/>
      <c r="K27" s="11"/>
      <c r="L27" s="11"/>
      <c r="M27" s="11"/>
      <c r="N27" s="9"/>
      <c r="O27" s="9"/>
      <c r="P27" s="9"/>
      <c r="Q27" s="13"/>
      <c r="R27" s="13"/>
      <c r="S27" s="13"/>
    </row>
    <row r="28" spans="1:19" ht="15" customHeight="1" x14ac:dyDescent="0.2">
      <c r="A28" s="10" t="s">
        <v>10</v>
      </c>
      <c r="B28" s="7">
        <v>204202780.38</v>
      </c>
      <c r="C28" s="7">
        <v>66891</v>
      </c>
      <c r="D28" s="7">
        <v>82721770.879999995</v>
      </c>
      <c r="E28" s="11">
        <v>0</v>
      </c>
      <c r="F28" s="11">
        <v>0</v>
      </c>
      <c r="G28" s="11">
        <v>0</v>
      </c>
      <c r="H28" s="11">
        <v>0</v>
      </c>
      <c r="I28" s="11">
        <v>0</v>
      </c>
      <c r="J28" s="11">
        <v>0</v>
      </c>
      <c r="K28" s="11">
        <v>0</v>
      </c>
      <c r="L28" s="11">
        <v>0</v>
      </c>
      <c r="M28" s="11">
        <v>0</v>
      </c>
      <c r="N28" s="7">
        <v>204202780.38</v>
      </c>
      <c r="O28" s="7">
        <v>66891</v>
      </c>
      <c r="P28" s="7">
        <v>82721770.879999995</v>
      </c>
      <c r="Q28" s="13">
        <v>0</v>
      </c>
      <c r="R28" s="13">
        <v>0</v>
      </c>
      <c r="S28" s="13">
        <v>0</v>
      </c>
    </row>
    <row r="29" spans="1:19" ht="15" customHeight="1" x14ac:dyDescent="0.2">
      <c r="A29" s="6"/>
      <c r="B29" s="9"/>
      <c r="C29" s="9"/>
      <c r="D29" s="9"/>
      <c r="E29" s="11"/>
      <c r="F29" s="11"/>
      <c r="G29" s="11"/>
      <c r="H29" s="9"/>
      <c r="I29" s="9"/>
      <c r="J29" s="9"/>
      <c r="K29" s="9"/>
      <c r="L29" s="9"/>
      <c r="M29" s="9"/>
      <c r="N29" s="9"/>
      <c r="O29" s="9"/>
      <c r="P29" s="9"/>
      <c r="Q29" s="11"/>
      <c r="R29" s="11"/>
      <c r="S29" s="11"/>
    </row>
    <row r="30" spans="1:19" ht="15" customHeight="1" x14ac:dyDescent="0.2">
      <c r="A30" s="6" t="s">
        <v>24</v>
      </c>
      <c r="B30" s="11">
        <v>0</v>
      </c>
      <c r="C30" s="9">
        <v>12</v>
      </c>
      <c r="D30" s="9">
        <v>148.91999999999999</v>
      </c>
      <c r="E30" s="11">
        <v>0</v>
      </c>
      <c r="F30" s="11">
        <v>0</v>
      </c>
      <c r="G30" s="11">
        <v>0</v>
      </c>
      <c r="H30" s="11">
        <v>0</v>
      </c>
      <c r="I30" s="11">
        <v>0</v>
      </c>
      <c r="J30" s="11">
        <v>0</v>
      </c>
      <c r="K30" s="11">
        <v>0</v>
      </c>
      <c r="L30" s="11">
        <v>0</v>
      </c>
      <c r="M30" s="11">
        <v>0</v>
      </c>
      <c r="N30" s="13">
        <v>0</v>
      </c>
      <c r="O30" s="9">
        <v>12</v>
      </c>
      <c r="P30" s="9">
        <v>148.91999999999999</v>
      </c>
      <c r="Q30" s="13">
        <v>0</v>
      </c>
      <c r="R30" s="13">
        <v>0</v>
      </c>
      <c r="S30" s="13">
        <v>0</v>
      </c>
    </row>
    <row r="31" spans="1:19" ht="15" customHeight="1" x14ac:dyDescent="0.2">
      <c r="A31" s="6" t="s">
        <v>11</v>
      </c>
      <c r="B31" s="9">
        <v>81241841.75</v>
      </c>
      <c r="C31" s="9">
        <v>6070</v>
      </c>
      <c r="D31" s="9">
        <v>17595504.200000003</v>
      </c>
      <c r="E31" s="11">
        <v>0</v>
      </c>
      <c r="F31" s="11">
        <v>0</v>
      </c>
      <c r="G31" s="11">
        <v>0</v>
      </c>
      <c r="H31" s="11">
        <v>0</v>
      </c>
      <c r="I31" s="11">
        <v>0</v>
      </c>
      <c r="J31" s="11">
        <v>0</v>
      </c>
      <c r="K31" s="11">
        <v>0</v>
      </c>
      <c r="L31" s="11">
        <v>0</v>
      </c>
      <c r="M31" s="11">
        <v>0</v>
      </c>
      <c r="N31" s="9">
        <v>81241841.75</v>
      </c>
      <c r="O31" s="9">
        <v>6070</v>
      </c>
      <c r="P31" s="9">
        <v>17595504.200000003</v>
      </c>
      <c r="Q31" s="13">
        <v>0</v>
      </c>
      <c r="R31" s="13">
        <v>0</v>
      </c>
      <c r="S31" s="13">
        <v>0</v>
      </c>
    </row>
    <row r="32" spans="1:19" ht="15" customHeight="1" x14ac:dyDescent="0.2">
      <c r="A32" s="6" t="s">
        <v>15</v>
      </c>
      <c r="B32" s="9">
        <v>66642798.18</v>
      </c>
      <c r="C32" s="9">
        <v>54070</v>
      </c>
      <c r="D32" s="9">
        <v>47690577.519999996</v>
      </c>
      <c r="E32" s="11">
        <v>0</v>
      </c>
      <c r="F32" s="11">
        <v>0</v>
      </c>
      <c r="G32" s="11">
        <v>0</v>
      </c>
      <c r="H32" s="11">
        <v>0</v>
      </c>
      <c r="I32" s="11">
        <v>0</v>
      </c>
      <c r="J32" s="11">
        <v>0</v>
      </c>
      <c r="K32" s="11">
        <v>0</v>
      </c>
      <c r="L32" s="11">
        <v>0</v>
      </c>
      <c r="M32" s="11">
        <v>0</v>
      </c>
      <c r="N32" s="9">
        <v>66642798.18</v>
      </c>
      <c r="O32" s="9">
        <v>54070</v>
      </c>
      <c r="P32" s="9">
        <v>47690577.519999996</v>
      </c>
      <c r="Q32" s="13">
        <v>0</v>
      </c>
      <c r="R32" s="13">
        <v>0</v>
      </c>
      <c r="S32" s="13">
        <v>0</v>
      </c>
    </row>
    <row r="33" spans="1:19" ht="15" customHeight="1" x14ac:dyDescent="0.2">
      <c r="A33" s="6" t="s">
        <v>18</v>
      </c>
      <c r="B33" s="9">
        <v>11383241.93</v>
      </c>
      <c r="C33" s="9">
        <v>832</v>
      </c>
      <c r="D33" s="9">
        <v>3375962.1700000004</v>
      </c>
      <c r="E33" s="11">
        <v>0</v>
      </c>
      <c r="F33" s="11">
        <v>0</v>
      </c>
      <c r="G33" s="11">
        <v>0</v>
      </c>
      <c r="H33" s="11">
        <v>0</v>
      </c>
      <c r="I33" s="11">
        <v>0</v>
      </c>
      <c r="J33" s="11">
        <v>0</v>
      </c>
      <c r="K33" s="11">
        <v>0</v>
      </c>
      <c r="L33" s="11">
        <v>0</v>
      </c>
      <c r="M33" s="11">
        <v>0</v>
      </c>
      <c r="N33" s="9">
        <v>11383241.93</v>
      </c>
      <c r="O33" s="9">
        <v>832</v>
      </c>
      <c r="P33" s="9">
        <v>3375962.1700000004</v>
      </c>
      <c r="Q33" s="13">
        <v>0</v>
      </c>
      <c r="R33" s="13">
        <v>0</v>
      </c>
      <c r="S33" s="13">
        <v>0</v>
      </c>
    </row>
    <row r="34" spans="1:19" ht="15" customHeight="1" x14ac:dyDescent="0.2">
      <c r="A34" s="74" t="s">
        <v>12</v>
      </c>
      <c r="B34" s="9">
        <v>44934898.519999996</v>
      </c>
      <c r="C34" s="9">
        <v>5907</v>
      </c>
      <c r="D34" s="9">
        <v>14059578.069999998</v>
      </c>
      <c r="E34" s="11">
        <v>0</v>
      </c>
      <c r="F34" s="11">
        <v>0</v>
      </c>
      <c r="G34" s="11">
        <v>0</v>
      </c>
      <c r="H34" s="11">
        <v>0</v>
      </c>
      <c r="I34" s="11">
        <v>0</v>
      </c>
      <c r="J34" s="11">
        <v>0</v>
      </c>
      <c r="K34" s="11">
        <v>0</v>
      </c>
      <c r="L34" s="11">
        <v>0</v>
      </c>
      <c r="M34" s="11">
        <v>0</v>
      </c>
      <c r="N34" s="72">
        <v>44934898.519999996</v>
      </c>
      <c r="O34" s="9">
        <v>5907</v>
      </c>
      <c r="P34" s="72">
        <v>14059578.069999998</v>
      </c>
      <c r="Q34" s="13">
        <v>0</v>
      </c>
      <c r="R34" s="13">
        <v>0</v>
      </c>
      <c r="S34" s="13">
        <v>0</v>
      </c>
    </row>
    <row r="35" spans="1:19" ht="15" customHeight="1" x14ac:dyDescent="0.2">
      <c r="A35" s="6"/>
      <c r="B35" s="9"/>
      <c r="C35" s="9"/>
      <c r="D35" s="9"/>
      <c r="E35" s="11"/>
      <c r="F35" s="11"/>
      <c r="G35" s="11"/>
      <c r="H35" s="9"/>
      <c r="I35" s="9"/>
      <c r="J35" s="9"/>
      <c r="K35" s="9"/>
      <c r="L35" s="9"/>
      <c r="M35" s="9"/>
      <c r="N35" s="9"/>
      <c r="O35" s="9"/>
      <c r="P35" s="9"/>
      <c r="Q35" s="13"/>
      <c r="R35" s="13"/>
      <c r="S35" s="13"/>
    </row>
    <row r="36" spans="1:19" ht="15" customHeight="1" x14ac:dyDescent="0.2">
      <c r="A36" s="10" t="s">
        <v>13</v>
      </c>
      <c r="B36" s="7">
        <v>13102291.530000001</v>
      </c>
      <c r="C36" s="7">
        <v>28</v>
      </c>
      <c r="D36" s="7">
        <v>428824.36</v>
      </c>
      <c r="E36" s="11">
        <v>0</v>
      </c>
      <c r="F36" s="11">
        <v>0</v>
      </c>
      <c r="G36" s="11">
        <v>0</v>
      </c>
      <c r="H36" s="12">
        <v>0</v>
      </c>
      <c r="I36" s="12">
        <v>0</v>
      </c>
      <c r="J36" s="12">
        <v>0</v>
      </c>
      <c r="K36" s="12">
        <v>0</v>
      </c>
      <c r="L36" s="12">
        <v>0</v>
      </c>
      <c r="M36" s="12">
        <v>0</v>
      </c>
      <c r="N36" s="7">
        <v>13102291.530000001</v>
      </c>
      <c r="O36" s="7">
        <v>28</v>
      </c>
      <c r="P36" s="7">
        <v>428824.36</v>
      </c>
      <c r="Q36" s="13">
        <v>0</v>
      </c>
      <c r="R36" s="13">
        <v>0</v>
      </c>
      <c r="S36" s="13">
        <v>0</v>
      </c>
    </row>
    <row r="37" spans="1:19" ht="13.5" thickBot="1" x14ac:dyDescent="0.25">
      <c r="A37" s="5"/>
      <c r="B37" s="15"/>
      <c r="C37" s="15"/>
      <c r="D37" s="15"/>
      <c r="E37" s="15"/>
      <c r="F37" s="15"/>
      <c r="G37" s="15"/>
      <c r="H37" s="15"/>
      <c r="I37" s="15"/>
      <c r="J37" s="15"/>
      <c r="K37" s="15"/>
      <c r="L37" s="15"/>
      <c r="M37" s="15"/>
      <c r="N37" s="15"/>
      <c r="O37" s="15"/>
      <c r="P37" s="15"/>
      <c r="Q37" s="15"/>
      <c r="R37" s="15"/>
      <c r="S37" s="15"/>
    </row>
    <row r="38" spans="1:19" ht="15" x14ac:dyDescent="0.25">
      <c r="A38" s="16" t="s">
        <v>16</v>
      </c>
      <c r="B38" s="17"/>
      <c r="C38" s="17"/>
      <c r="D38" s="17"/>
      <c r="E38" s="17"/>
      <c r="F38" s="17"/>
      <c r="G38" s="17"/>
      <c r="H38" s="17"/>
      <c r="I38" s="17"/>
      <c r="J38" s="17"/>
      <c r="K38" s="17"/>
      <c r="L38" s="17"/>
      <c r="M38" s="17"/>
      <c r="N38" s="17"/>
      <c r="O38" s="17"/>
      <c r="P38" s="17"/>
      <c r="Q38" s="17"/>
      <c r="R38" s="17"/>
    </row>
    <row r="39" spans="1:19" ht="15" x14ac:dyDescent="0.25">
      <c r="A39" s="16" t="s">
        <v>25</v>
      </c>
      <c r="B39" s="17"/>
      <c r="C39" s="17"/>
      <c r="D39" s="17"/>
      <c r="E39" s="17"/>
      <c r="F39" s="17"/>
      <c r="G39" s="17"/>
      <c r="H39" s="17"/>
      <c r="I39" s="17"/>
      <c r="J39" s="17"/>
      <c r="K39" s="17"/>
      <c r="L39" s="17"/>
      <c r="M39" s="17"/>
      <c r="N39" s="17"/>
      <c r="O39" s="17"/>
      <c r="P39" s="17"/>
      <c r="Q39" s="17"/>
      <c r="R39" s="17"/>
    </row>
    <row r="40" spans="1:19" ht="15" x14ac:dyDescent="0.25">
      <c r="A40" s="18" t="s">
        <v>22</v>
      </c>
      <c r="B40" s="17"/>
      <c r="C40" s="17"/>
      <c r="D40" s="17"/>
      <c r="E40" s="17"/>
      <c r="F40" s="17"/>
      <c r="G40" s="17"/>
      <c r="H40" s="17"/>
      <c r="I40" s="17"/>
      <c r="J40" s="17"/>
      <c r="K40" s="17"/>
      <c r="L40" s="17"/>
      <c r="M40" s="17"/>
      <c r="N40" s="17"/>
      <c r="O40" s="17"/>
      <c r="P40" s="17"/>
      <c r="Q40" s="17"/>
      <c r="R40" s="17"/>
    </row>
    <row r="41" spans="1:19" x14ac:dyDescent="0.2">
      <c r="B41" s="17"/>
      <c r="C41" s="17"/>
      <c r="D41" s="17"/>
      <c r="E41" s="17"/>
      <c r="F41" s="17"/>
      <c r="G41" s="17"/>
      <c r="H41" s="17"/>
      <c r="I41" s="17"/>
      <c r="J41" s="17"/>
      <c r="K41" s="17"/>
      <c r="L41" s="17"/>
      <c r="M41" s="17"/>
      <c r="N41" s="17"/>
      <c r="O41" s="17"/>
      <c r="P41" s="17"/>
      <c r="Q41" s="17"/>
      <c r="R41" s="17"/>
    </row>
    <row r="42" spans="1:19" x14ac:dyDescent="0.2">
      <c r="B42" s="17"/>
      <c r="C42" s="17"/>
      <c r="D42" s="17"/>
      <c r="E42" s="17"/>
      <c r="F42" s="17"/>
      <c r="G42" s="17"/>
      <c r="H42" s="17"/>
      <c r="I42" s="17"/>
      <c r="J42" s="17"/>
      <c r="K42" s="17"/>
      <c r="L42" s="17"/>
      <c r="M42" s="17"/>
      <c r="N42" s="17"/>
      <c r="O42" s="17"/>
      <c r="P42" s="17"/>
      <c r="Q42" s="17"/>
      <c r="R42" s="17"/>
    </row>
    <row r="43" spans="1:19" x14ac:dyDescent="0.2">
      <c r="B43" s="17"/>
      <c r="C43" s="17"/>
      <c r="D43" s="17"/>
      <c r="E43" s="17"/>
      <c r="F43" s="17"/>
      <c r="G43" s="17"/>
      <c r="H43" s="17"/>
      <c r="I43" s="17"/>
      <c r="J43" s="17"/>
      <c r="K43" s="17"/>
      <c r="L43" s="17"/>
      <c r="M43" s="17"/>
      <c r="N43" s="17"/>
      <c r="O43" s="17"/>
      <c r="P43" s="17"/>
      <c r="Q43" s="17"/>
      <c r="R43" s="17"/>
    </row>
    <row r="44" spans="1:19" x14ac:dyDescent="0.2">
      <c r="B44" s="17"/>
      <c r="C44" s="17"/>
      <c r="D44" s="17"/>
      <c r="E44" s="17"/>
      <c r="F44" s="17"/>
      <c r="G44" s="17"/>
      <c r="H44" s="17"/>
      <c r="I44" s="17"/>
      <c r="J44" s="17"/>
      <c r="K44" s="17"/>
      <c r="L44" s="17"/>
      <c r="M44" s="17"/>
      <c r="N44" s="17"/>
      <c r="O44" s="17"/>
      <c r="P44" s="17"/>
      <c r="Q44" s="17"/>
      <c r="R44" s="17"/>
    </row>
    <row r="45" spans="1:19" x14ac:dyDescent="0.2">
      <c r="B45" s="17"/>
      <c r="C45" s="17"/>
      <c r="D45" s="17"/>
      <c r="E45" s="17"/>
      <c r="F45" s="17"/>
      <c r="G45" s="17"/>
      <c r="H45" s="17"/>
      <c r="I45" s="17"/>
      <c r="J45" s="17"/>
      <c r="K45" s="17"/>
      <c r="L45" s="17"/>
      <c r="M45" s="17"/>
      <c r="N45" s="17"/>
      <c r="O45" s="17"/>
      <c r="P45" s="17"/>
      <c r="Q45" s="17"/>
      <c r="R45" s="17"/>
    </row>
    <row r="46" spans="1:19" x14ac:dyDescent="0.2">
      <c r="B46" s="17"/>
      <c r="C46" s="17"/>
      <c r="D46" s="17"/>
      <c r="E46" s="17"/>
      <c r="F46" s="17"/>
      <c r="G46" s="17"/>
      <c r="H46" s="17"/>
      <c r="I46" s="17"/>
      <c r="J46" s="17"/>
      <c r="K46" s="17"/>
      <c r="L46" s="17"/>
      <c r="M46" s="17"/>
      <c r="N46" s="17"/>
      <c r="O46" s="17"/>
      <c r="P46" s="17"/>
      <c r="Q46" s="17"/>
      <c r="R46" s="17"/>
    </row>
    <row r="47" spans="1:19" x14ac:dyDescent="0.2">
      <c r="B47" s="17"/>
      <c r="C47" s="17"/>
      <c r="D47" s="17"/>
      <c r="E47" s="17"/>
      <c r="F47" s="17"/>
      <c r="G47" s="17"/>
      <c r="H47" s="17"/>
      <c r="I47" s="17"/>
      <c r="J47" s="17"/>
      <c r="K47" s="17"/>
      <c r="L47" s="17"/>
      <c r="M47" s="17"/>
      <c r="N47" s="17"/>
      <c r="O47" s="17"/>
      <c r="P47" s="17"/>
      <c r="Q47" s="17"/>
      <c r="R47" s="17"/>
    </row>
    <row r="48" spans="1:19" x14ac:dyDescent="0.2">
      <c r="B48" s="17"/>
      <c r="C48" s="17"/>
      <c r="D48" s="17"/>
      <c r="E48" s="17"/>
      <c r="F48" s="17"/>
      <c r="G48" s="17"/>
      <c r="H48" s="17"/>
      <c r="I48" s="17"/>
      <c r="J48" s="17"/>
      <c r="K48" s="17"/>
      <c r="L48" s="17"/>
      <c r="M48" s="17"/>
      <c r="N48" s="17"/>
      <c r="O48" s="17"/>
      <c r="P48" s="17"/>
      <c r="Q48" s="17"/>
      <c r="R48" s="17"/>
    </row>
    <row r="49" spans="2:18" x14ac:dyDescent="0.2">
      <c r="B49" s="17"/>
      <c r="C49" s="17"/>
      <c r="D49" s="17"/>
      <c r="E49" s="17"/>
      <c r="F49" s="17"/>
      <c r="G49" s="17"/>
      <c r="H49" s="17"/>
      <c r="I49" s="17"/>
      <c r="J49" s="17"/>
      <c r="K49" s="17"/>
      <c r="L49" s="17"/>
      <c r="M49" s="17"/>
      <c r="N49" s="17"/>
      <c r="O49" s="17"/>
      <c r="P49" s="17"/>
      <c r="Q49" s="17"/>
      <c r="R49" s="17"/>
    </row>
    <row r="50" spans="2:18" x14ac:dyDescent="0.2">
      <c r="B50" s="17"/>
      <c r="C50" s="17"/>
      <c r="D50" s="17"/>
      <c r="E50" s="17"/>
      <c r="F50" s="17"/>
      <c r="G50" s="17"/>
      <c r="H50" s="17"/>
      <c r="I50" s="17"/>
      <c r="J50" s="17"/>
      <c r="K50" s="17"/>
      <c r="L50" s="17"/>
      <c r="M50" s="17"/>
      <c r="N50" s="17"/>
      <c r="O50" s="17"/>
      <c r="P50" s="17"/>
      <c r="Q50" s="17"/>
      <c r="R50" s="17"/>
    </row>
    <row r="51" spans="2:18" x14ac:dyDescent="0.2">
      <c r="B51" s="17"/>
      <c r="C51" s="17"/>
      <c r="D51" s="17"/>
      <c r="E51" s="17"/>
      <c r="F51" s="17"/>
      <c r="G51" s="17"/>
      <c r="H51" s="17"/>
      <c r="I51" s="17"/>
      <c r="J51" s="17"/>
      <c r="K51" s="17"/>
      <c r="L51" s="17"/>
      <c r="M51" s="17"/>
      <c r="N51" s="17"/>
      <c r="O51" s="17"/>
      <c r="P51" s="17"/>
      <c r="Q51" s="17"/>
      <c r="R51" s="17"/>
    </row>
    <row r="52" spans="2:18" x14ac:dyDescent="0.2">
      <c r="B52" s="17"/>
      <c r="C52" s="17"/>
      <c r="D52" s="17"/>
      <c r="E52" s="17"/>
      <c r="F52" s="17"/>
      <c r="G52" s="17"/>
      <c r="H52" s="17"/>
      <c r="I52" s="17"/>
      <c r="J52" s="17"/>
      <c r="K52" s="17"/>
      <c r="L52" s="17"/>
      <c r="M52" s="17"/>
      <c r="N52" s="17"/>
      <c r="O52" s="17"/>
      <c r="P52" s="17"/>
      <c r="Q52" s="17"/>
      <c r="R52" s="17"/>
    </row>
    <row r="53" spans="2:18" x14ac:dyDescent="0.2">
      <c r="B53" s="17"/>
      <c r="C53" s="17"/>
      <c r="D53" s="17"/>
      <c r="E53" s="17"/>
      <c r="F53" s="17"/>
      <c r="G53" s="17"/>
      <c r="H53" s="17"/>
      <c r="I53" s="17"/>
      <c r="J53" s="17"/>
      <c r="K53" s="17"/>
      <c r="L53" s="17"/>
      <c r="M53" s="17"/>
      <c r="N53" s="17"/>
      <c r="O53" s="17"/>
      <c r="P53" s="17"/>
      <c r="Q53" s="17"/>
      <c r="R53" s="17"/>
    </row>
    <row r="54" spans="2:18" x14ac:dyDescent="0.2">
      <c r="B54" s="17"/>
      <c r="C54" s="17"/>
      <c r="D54" s="17"/>
      <c r="E54" s="17"/>
      <c r="F54" s="17"/>
      <c r="G54" s="17"/>
      <c r="H54" s="17"/>
      <c r="I54" s="17"/>
      <c r="J54" s="17"/>
      <c r="K54" s="17"/>
      <c r="L54" s="17"/>
      <c r="M54" s="17"/>
      <c r="N54" s="17"/>
      <c r="O54" s="17"/>
      <c r="P54" s="17"/>
      <c r="Q54" s="17"/>
      <c r="R54" s="17"/>
    </row>
    <row r="55" spans="2:18" x14ac:dyDescent="0.2">
      <c r="B55" s="17"/>
      <c r="C55" s="17"/>
      <c r="D55" s="17"/>
      <c r="E55" s="17"/>
      <c r="F55" s="17"/>
      <c r="G55" s="17"/>
      <c r="H55" s="17"/>
      <c r="I55" s="17"/>
      <c r="J55" s="17"/>
      <c r="K55" s="17"/>
      <c r="L55" s="17"/>
      <c r="M55" s="17"/>
      <c r="N55" s="17"/>
      <c r="O55" s="17"/>
      <c r="P55" s="17"/>
      <c r="Q55" s="17"/>
      <c r="R55" s="17"/>
    </row>
    <row r="56" spans="2:18" x14ac:dyDescent="0.2">
      <c r="B56" s="17"/>
      <c r="C56" s="17"/>
      <c r="D56" s="17"/>
      <c r="E56" s="17"/>
      <c r="F56" s="17"/>
      <c r="G56" s="17"/>
      <c r="H56" s="17"/>
      <c r="I56" s="17"/>
      <c r="J56" s="17"/>
      <c r="K56" s="17"/>
      <c r="L56" s="17"/>
      <c r="M56" s="17"/>
      <c r="N56" s="17"/>
      <c r="O56" s="17"/>
      <c r="P56" s="17"/>
      <c r="Q56" s="17"/>
      <c r="R56" s="17"/>
    </row>
    <row r="57" spans="2:18" x14ac:dyDescent="0.2">
      <c r="B57" s="17"/>
      <c r="C57" s="17"/>
      <c r="D57" s="17"/>
      <c r="E57" s="17"/>
      <c r="F57" s="17"/>
      <c r="G57" s="17"/>
      <c r="H57" s="17"/>
      <c r="I57" s="17"/>
      <c r="J57" s="17"/>
      <c r="K57" s="17"/>
      <c r="L57" s="17"/>
      <c r="M57" s="17"/>
      <c r="N57" s="17"/>
      <c r="O57" s="17"/>
      <c r="P57" s="17"/>
      <c r="Q57" s="17"/>
      <c r="R57" s="17"/>
    </row>
    <row r="58" spans="2:18" x14ac:dyDescent="0.2">
      <c r="B58" s="17"/>
      <c r="C58" s="17"/>
      <c r="D58" s="17"/>
      <c r="E58" s="17"/>
      <c r="F58" s="17"/>
      <c r="G58" s="17"/>
      <c r="H58" s="17"/>
      <c r="I58" s="17"/>
      <c r="J58" s="17"/>
      <c r="K58" s="17"/>
      <c r="L58" s="17"/>
      <c r="M58" s="17"/>
      <c r="N58" s="17"/>
      <c r="O58" s="17"/>
      <c r="P58" s="17"/>
      <c r="Q58" s="17"/>
      <c r="R58" s="17"/>
    </row>
    <row r="59" spans="2:18" x14ac:dyDescent="0.2">
      <c r="B59" s="17"/>
      <c r="C59" s="17"/>
      <c r="D59" s="17"/>
      <c r="E59" s="17"/>
      <c r="F59" s="17"/>
      <c r="G59" s="17"/>
      <c r="H59" s="17"/>
      <c r="I59" s="17"/>
      <c r="J59" s="17"/>
      <c r="K59" s="17"/>
      <c r="L59" s="17"/>
      <c r="M59" s="17"/>
      <c r="N59" s="17"/>
      <c r="O59" s="17"/>
      <c r="P59" s="17"/>
      <c r="Q59" s="17"/>
      <c r="R59" s="17"/>
    </row>
  </sheetData>
  <mergeCells count="20">
    <mergeCell ref="R10:S10"/>
    <mergeCell ref="B10:B11"/>
    <mergeCell ref="C10:D10"/>
    <mergeCell ref="E10:E11"/>
    <mergeCell ref="F10:G10"/>
    <mergeCell ref="H10:H11"/>
    <mergeCell ref="I10:J10"/>
    <mergeCell ref="K10:K11"/>
    <mergeCell ref="L10:M10"/>
    <mergeCell ref="N10:N11"/>
    <mergeCell ref="O10:P10"/>
    <mergeCell ref="Q10:Q11"/>
    <mergeCell ref="B9:G9"/>
    <mergeCell ref="H9:M9"/>
    <mergeCell ref="N9:S9"/>
    <mergeCell ref="R1:S1"/>
    <mergeCell ref="A3:S3"/>
    <mergeCell ref="A4:S4"/>
    <mergeCell ref="A5:S5"/>
    <mergeCell ref="A6:S6"/>
  </mergeCells>
  <pageMargins left="0" right="0" top="0" bottom="0" header="0.31496062992125984" footer="0.31496062992125984"/>
  <pageSetup scale="50"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S59"/>
  <sheetViews>
    <sheetView topLeftCell="D13" workbookViewId="0">
      <selection activeCell="Q34" sqref="Q34"/>
    </sheetView>
  </sheetViews>
  <sheetFormatPr defaultColWidth="16" defaultRowHeight="12.75" x14ac:dyDescent="0.2"/>
  <cols>
    <col min="1" max="1" width="40.5703125" style="1" customWidth="1"/>
    <col min="2" max="2" width="13.7109375" style="1" customWidth="1"/>
    <col min="3" max="3" width="12" style="1" customWidth="1"/>
    <col min="4" max="4" width="13.7109375" style="1" customWidth="1"/>
    <col min="5" max="8" width="12.7109375" style="1" customWidth="1"/>
    <col min="9" max="9" width="10.7109375" style="1" customWidth="1"/>
    <col min="10" max="13" width="12.7109375" style="1" customWidth="1"/>
    <col min="14" max="14" width="13.85546875" style="1" customWidth="1"/>
    <col min="15" max="15" width="12" style="1" customWidth="1"/>
    <col min="16" max="17" width="13.42578125" style="1" customWidth="1"/>
    <col min="18" max="19" width="13.28515625" style="1" customWidth="1"/>
    <col min="20" max="256" width="16" style="1"/>
    <col min="257" max="257" width="45.28515625" style="1" customWidth="1"/>
    <col min="258" max="275" width="13.7109375" style="1" customWidth="1"/>
    <col min="276" max="512" width="16" style="1"/>
    <col min="513" max="513" width="45.28515625" style="1" customWidth="1"/>
    <col min="514" max="531" width="13.7109375" style="1" customWidth="1"/>
    <col min="532" max="768" width="16" style="1"/>
    <col min="769" max="769" width="45.28515625" style="1" customWidth="1"/>
    <col min="770" max="787" width="13.7109375" style="1" customWidth="1"/>
    <col min="788" max="1024" width="16" style="1"/>
    <col min="1025" max="1025" width="45.28515625" style="1" customWidth="1"/>
    <col min="1026" max="1043" width="13.7109375" style="1" customWidth="1"/>
    <col min="1044" max="1280" width="16" style="1"/>
    <col min="1281" max="1281" width="45.28515625" style="1" customWidth="1"/>
    <col min="1282" max="1299" width="13.7109375" style="1" customWidth="1"/>
    <col min="1300" max="1536" width="16" style="1"/>
    <col min="1537" max="1537" width="45.28515625" style="1" customWidth="1"/>
    <col min="1538" max="1555" width="13.7109375" style="1" customWidth="1"/>
    <col min="1556" max="1792" width="16" style="1"/>
    <col min="1793" max="1793" width="45.28515625" style="1" customWidth="1"/>
    <col min="1794" max="1811" width="13.7109375" style="1" customWidth="1"/>
    <col min="1812" max="2048" width="16" style="1"/>
    <col min="2049" max="2049" width="45.28515625" style="1" customWidth="1"/>
    <col min="2050" max="2067" width="13.7109375" style="1" customWidth="1"/>
    <col min="2068" max="2304" width="16" style="1"/>
    <col min="2305" max="2305" width="45.28515625" style="1" customWidth="1"/>
    <col min="2306" max="2323" width="13.7109375" style="1" customWidth="1"/>
    <col min="2324" max="2560" width="16" style="1"/>
    <col min="2561" max="2561" width="45.28515625" style="1" customWidth="1"/>
    <col min="2562" max="2579" width="13.7109375" style="1" customWidth="1"/>
    <col min="2580" max="2816" width="16" style="1"/>
    <col min="2817" max="2817" width="45.28515625" style="1" customWidth="1"/>
    <col min="2818" max="2835" width="13.7109375" style="1" customWidth="1"/>
    <col min="2836" max="3072" width="16" style="1"/>
    <col min="3073" max="3073" width="45.28515625" style="1" customWidth="1"/>
    <col min="3074" max="3091" width="13.7109375" style="1" customWidth="1"/>
    <col min="3092" max="3328" width="16" style="1"/>
    <col min="3329" max="3329" width="45.28515625" style="1" customWidth="1"/>
    <col min="3330" max="3347" width="13.7109375" style="1" customWidth="1"/>
    <col min="3348" max="3584" width="16" style="1"/>
    <col min="3585" max="3585" width="45.28515625" style="1" customWidth="1"/>
    <col min="3586" max="3603" width="13.7109375" style="1" customWidth="1"/>
    <col min="3604" max="3840" width="16" style="1"/>
    <col min="3841" max="3841" width="45.28515625" style="1" customWidth="1"/>
    <col min="3842" max="3859" width="13.7109375" style="1" customWidth="1"/>
    <col min="3860" max="4096" width="16" style="1"/>
    <col min="4097" max="4097" width="45.28515625" style="1" customWidth="1"/>
    <col min="4098" max="4115" width="13.7109375" style="1" customWidth="1"/>
    <col min="4116" max="4352" width="16" style="1"/>
    <col min="4353" max="4353" width="45.28515625" style="1" customWidth="1"/>
    <col min="4354" max="4371" width="13.7109375" style="1" customWidth="1"/>
    <col min="4372" max="4608" width="16" style="1"/>
    <col min="4609" max="4609" width="45.28515625" style="1" customWidth="1"/>
    <col min="4610" max="4627" width="13.7109375" style="1" customWidth="1"/>
    <col min="4628" max="4864" width="16" style="1"/>
    <col min="4865" max="4865" width="45.28515625" style="1" customWidth="1"/>
    <col min="4866" max="4883" width="13.7109375" style="1" customWidth="1"/>
    <col min="4884" max="5120" width="16" style="1"/>
    <col min="5121" max="5121" width="45.28515625" style="1" customWidth="1"/>
    <col min="5122" max="5139" width="13.7109375" style="1" customWidth="1"/>
    <col min="5140" max="5376" width="16" style="1"/>
    <col min="5377" max="5377" width="45.28515625" style="1" customWidth="1"/>
    <col min="5378" max="5395" width="13.7109375" style="1" customWidth="1"/>
    <col min="5396" max="5632" width="16" style="1"/>
    <col min="5633" max="5633" width="45.28515625" style="1" customWidth="1"/>
    <col min="5634" max="5651" width="13.7109375" style="1" customWidth="1"/>
    <col min="5652" max="5888" width="16" style="1"/>
    <col min="5889" max="5889" width="45.28515625" style="1" customWidth="1"/>
    <col min="5890" max="5907" width="13.7109375" style="1" customWidth="1"/>
    <col min="5908" max="6144" width="16" style="1"/>
    <col min="6145" max="6145" width="45.28515625" style="1" customWidth="1"/>
    <col min="6146" max="6163" width="13.7109375" style="1" customWidth="1"/>
    <col min="6164" max="6400" width="16" style="1"/>
    <col min="6401" max="6401" width="45.28515625" style="1" customWidth="1"/>
    <col min="6402" max="6419" width="13.7109375" style="1" customWidth="1"/>
    <col min="6420" max="6656" width="16" style="1"/>
    <col min="6657" max="6657" width="45.28515625" style="1" customWidth="1"/>
    <col min="6658" max="6675" width="13.7109375" style="1" customWidth="1"/>
    <col min="6676" max="6912" width="16" style="1"/>
    <col min="6913" max="6913" width="45.28515625" style="1" customWidth="1"/>
    <col min="6914" max="6931" width="13.7109375" style="1" customWidth="1"/>
    <col min="6932" max="7168" width="16" style="1"/>
    <col min="7169" max="7169" width="45.28515625" style="1" customWidth="1"/>
    <col min="7170" max="7187" width="13.7109375" style="1" customWidth="1"/>
    <col min="7188" max="7424" width="16" style="1"/>
    <col min="7425" max="7425" width="45.28515625" style="1" customWidth="1"/>
    <col min="7426" max="7443" width="13.7109375" style="1" customWidth="1"/>
    <col min="7444" max="7680" width="16" style="1"/>
    <col min="7681" max="7681" width="45.28515625" style="1" customWidth="1"/>
    <col min="7682" max="7699" width="13.7109375" style="1" customWidth="1"/>
    <col min="7700" max="7936" width="16" style="1"/>
    <col min="7937" max="7937" width="45.28515625" style="1" customWidth="1"/>
    <col min="7938" max="7955" width="13.7109375" style="1" customWidth="1"/>
    <col min="7956" max="8192" width="16" style="1"/>
    <col min="8193" max="8193" width="45.28515625" style="1" customWidth="1"/>
    <col min="8194" max="8211" width="13.7109375" style="1" customWidth="1"/>
    <col min="8212" max="8448" width="16" style="1"/>
    <col min="8449" max="8449" width="45.28515625" style="1" customWidth="1"/>
    <col min="8450" max="8467" width="13.7109375" style="1" customWidth="1"/>
    <col min="8468" max="8704" width="16" style="1"/>
    <col min="8705" max="8705" width="45.28515625" style="1" customWidth="1"/>
    <col min="8706" max="8723" width="13.7109375" style="1" customWidth="1"/>
    <col min="8724" max="8960" width="16" style="1"/>
    <col min="8961" max="8961" width="45.28515625" style="1" customWidth="1"/>
    <col min="8962" max="8979" width="13.7109375" style="1" customWidth="1"/>
    <col min="8980" max="9216" width="16" style="1"/>
    <col min="9217" max="9217" width="45.28515625" style="1" customWidth="1"/>
    <col min="9218" max="9235" width="13.7109375" style="1" customWidth="1"/>
    <col min="9236" max="9472" width="16" style="1"/>
    <col min="9473" max="9473" width="45.28515625" style="1" customWidth="1"/>
    <col min="9474" max="9491" width="13.7109375" style="1" customWidth="1"/>
    <col min="9492" max="9728" width="16" style="1"/>
    <col min="9729" max="9729" width="45.28515625" style="1" customWidth="1"/>
    <col min="9730" max="9747" width="13.7109375" style="1" customWidth="1"/>
    <col min="9748" max="9984" width="16" style="1"/>
    <col min="9985" max="9985" width="45.28515625" style="1" customWidth="1"/>
    <col min="9986" max="10003" width="13.7109375" style="1" customWidth="1"/>
    <col min="10004" max="10240" width="16" style="1"/>
    <col min="10241" max="10241" width="45.28515625" style="1" customWidth="1"/>
    <col min="10242" max="10259" width="13.7109375" style="1" customWidth="1"/>
    <col min="10260" max="10496" width="16" style="1"/>
    <col min="10497" max="10497" width="45.28515625" style="1" customWidth="1"/>
    <col min="10498" max="10515" width="13.7109375" style="1" customWidth="1"/>
    <col min="10516" max="10752" width="16" style="1"/>
    <col min="10753" max="10753" width="45.28515625" style="1" customWidth="1"/>
    <col min="10754" max="10771" width="13.7109375" style="1" customWidth="1"/>
    <col min="10772" max="11008" width="16" style="1"/>
    <col min="11009" max="11009" width="45.28515625" style="1" customWidth="1"/>
    <col min="11010" max="11027" width="13.7109375" style="1" customWidth="1"/>
    <col min="11028" max="11264" width="16" style="1"/>
    <col min="11265" max="11265" width="45.28515625" style="1" customWidth="1"/>
    <col min="11266" max="11283" width="13.7109375" style="1" customWidth="1"/>
    <col min="11284" max="11520" width="16" style="1"/>
    <col min="11521" max="11521" width="45.28515625" style="1" customWidth="1"/>
    <col min="11522" max="11539" width="13.7109375" style="1" customWidth="1"/>
    <col min="11540" max="11776" width="16" style="1"/>
    <col min="11777" max="11777" width="45.28515625" style="1" customWidth="1"/>
    <col min="11778" max="11795" width="13.7109375" style="1" customWidth="1"/>
    <col min="11796" max="12032" width="16" style="1"/>
    <col min="12033" max="12033" width="45.28515625" style="1" customWidth="1"/>
    <col min="12034" max="12051" width="13.7109375" style="1" customWidth="1"/>
    <col min="12052" max="12288" width="16" style="1"/>
    <col min="12289" max="12289" width="45.28515625" style="1" customWidth="1"/>
    <col min="12290" max="12307" width="13.7109375" style="1" customWidth="1"/>
    <col min="12308" max="12544" width="16" style="1"/>
    <col min="12545" max="12545" width="45.28515625" style="1" customWidth="1"/>
    <col min="12546" max="12563" width="13.7109375" style="1" customWidth="1"/>
    <col min="12564" max="12800" width="16" style="1"/>
    <col min="12801" max="12801" width="45.28515625" style="1" customWidth="1"/>
    <col min="12802" max="12819" width="13.7109375" style="1" customWidth="1"/>
    <col min="12820" max="13056" width="16" style="1"/>
    <col min="13057" max="13057" width="45.28515625" style="1" customWidth="1"/>
    <col min="13058" max="13075" width="13.7109375" style="1" customWidth="1"/>
    <col min="13076" max="13312" width="16" style="1"/>
    <col min="13313" max="13313" width="45.28515625" style="1" customWidth="1"/>
    <col min="13314" max="13331" width="13.7109375" style="1" customWidth="1"/>
    <col min="13332" max="13568" width="16" style="1"/>
    <col min="13569" max="13569" width="45.28515625" style="1" customWidth="1"/>
    <col min="13570" max="13587" width="13.7109375" style="1" customWidth="1"/>
    <col min="13588" max="13824" width="16" style="1"/>
    <col min="13825" max="13825" width="45.28515625" style="1" customWidth="1"/>
    <col min="13826" max="13843" width="13.7109375" style="1" customWidth="1"/>
    <col min="13844" max="14080" width="16" style="1"/>
    <col min="14081" max="14081" width="45.28515625" style="1" customWidth="1"/>
    <col min="14082" max="14099" width="13.7109375" style="1" customWidth="1"/>
    <col min="14100" max="14336" width="16" style="1"/>
    <col min="14337" max="14337" width="45.28515625" style="1" customWidth="1"/>
    <col min="14338" max="14355" width="13.7109375" style="1" customWidth="1"/>
    <col min="14356" max="14592" width="16" style="1"/>
    <col min="14593" max="14593" width="45.28515625" style="1" customWidth="1"/>
    <col min="14594" max="14611" width="13.7109375" style="1" customWidth="1"/>
    <col min="14612" max="14848" width="16" style="1"/>
    <col min="14849" max="14849" width="45.28515625" style="1" customWidth="1"/>
    <col min="14850" max="14867" width="13.7109375" style="1" customWidth="1"/>
    <col min="14868" max="15104" width="16" style="1"/>
    <col min="15105" max="15105" width="45.28515625" style="1" customWidth="1"/>
    <col min="15106" max="15123" width="13.7109375" style="1" customWidth="1"/>
    <col min="15124" max="15360" width="16" style="1"/>
    <col min="15361" max="15361" width="45.28515625" style="1" customWidth="1"/>
    <col min="15362" max="15379" width="13.7109375" style="1" customWidth="1"/>
    <col min="15380" max="15616" width="16" style="1"/>
    <col min="15617" max="15617" width="45.28515625" style="1" customWidth="1"/>
    <col min="15618" max="15635" width="13.7109375" style="1" customWidth="1"/>
    <col min="15636" max="15872" width="16" style="1"/>
    <col min="15873" max="15873" width="45.28515625" style="1" customWidth="1"/>
    <col min="15874" max="15891" width="13.7109375" style="1" customWidth="1"/>
    <col min="15892" max="16128" width="16" style="1"/>
    <col min="16129" max="16129" width="45.28515625" style="1" customWidth="1"/>
    <col min="16130" max="16147" width="13.7109375" style="1" customWidth="1"/>
    <col min="16148" max="16384" width="16" style="1"/>
  </cols>
  <sheetData>
    <row r="1" spans="1:19" ht="18" customHeight="1" thickBot="1" x14ac:dyDescent="0.25">
      <c r="R1" s="325" t="s">
        <v>73</v>
      </c>
      <c r="S1" s="326"/>
    </row>
    <row r="3" spans="1:19" ht="23.25" x14ac:dyDescent="0.35">
      <c r="A3" s="300" t="s">
        <v>33</v>
      </c>
      <c r="B3" s="300"/>
      <c r="C3" s="300"/>
      <c r="D3" s="300"/>
      <c r="E3" s="300"/>
      <c r="F3" s="300"/>
      <c r="G3" s="300"/>
      <c r="H3" s="300"/>
      <c r="I3" s="300"/>
      <c r="J3" s="300"/>
      <c r="K3" s="300"/>
      <c r="L3" s="300"/>
      <c r="M3" s="300"/>
      <c r="N3" s="300"/>
      <c r="O3" s="300"/>
      <c r="P3" s="300"/>
      <c r="Q3" s="300"/>
      <c r="R3" s="300"/>
      <c r="S3" s="300"/>
    </row>
    <row r="4" spans="1:19" ht="23.25" x14ac:dyDescent="0.35">
      <c r="A4" s="300" t="s">
        <v>14</v>
      </c>
      <c r="B4" s="300"/>
      <c r="C4" s="300"/>
      <c r="D4" s="300"/>
      <c r="E4" s="300"/>
      <c r="F4" s="300"/>
      <c r="G4" s="300"/>
      <c r="H4" s="300"/>
      <c r="I4" s="300"/>
      <c r="J4" s="300"/>
      <c r="K4" s="300"/>
      <c r="L4" s="300"/>
      <c r="M4" s="300"/>
      <c r="N4" s="300"/>
      <c r="O4" s="300"/>
      <c r="P4" s="300"/>
      <c r="Q4" s="300"/>
      <c r="R4" s="300"/>
      <c r="S4" s="300"/>
    </row>
    <row r="5" spans="1:19" ht="18" customHeight="1" x14ac:dyDescent="0.3">
      <c r="A5" s="301" t="s">
        <v>79</v>
      </c>
      <c r="B5" s="301"/>
      <c r="C5" s="301"/>
      <c r="D5" s="301"/>
      <c r="E5" s="301"/>
      <c r="F5" s="301"/>
      <c r="G5" s="301"/>
      <c r="H5" s="301"/>
      <c r="I5" s="301"/>
      <c r="J5" s="301"/>
      <c r="K5" s="301"/>
      <c r="L5" s="301"/>
      <c r="M5" s="301"/>
      <c r="N5" s="301"/>
      <c r="O5" s="301"/>
      <c r="P5" s="301"/>
      <c r="Q5" s="301"/>
      <c r="R5" s="301"/>
      <c r="S5" s="301"/>
    </row>
    <row r="6" spans="1:19" ht="18" customHeight="1" x14ac:dyDescent="0.3">
      <c r="A6" s="301" t="s">
        <v>26</v>
      </c>
      <c r="B6" s="301"/>
      <c r="C6" s="301"/>
      <c r="D6" s="301"/>
      <c r="E6" s="301"/>
      <c r="F6" s="301"/>
      <c r="G6" s="301"/>
      <c r="H6" s="301"/>
      <c r="I6" s="301"/>
      <c r="J6" s="301"/>
      <c r="K6" s="301"/>
      <c r="L6" s="301"/>
      <c r="M6" s="301"/>
      <c r="N6" s="301"/>
      <c r="O6" s="301"/>
      <c r="P6" s="301"/>
      <c r="Q6" s="301"/>
      <c r="R6" s="301"/>
      <c r="S6" s="301"/>
    </row>
    <row r="7" spans="1:19" ht="15.75" x14ac:dyDescent="0.25">
      <c r="A7" s="2"/>
      <c r="B7" s="2"/>
      <c r="C7" s="2"/>
      <c r="D7" s="2"/>
      <c r="E7" s="2"/>
      <c r="F7" s="2"/>
      <c r="G7" s="2"/>
      <c r="H7" s="2"/>
      <c r="I7" s="2"/>
      <c r="J7" s="2"/>
      <c r="K7" s="2"/>
      <c r="L7" s="2"/>
      <c r="M7" s="2"/>
      <c r="N7" s="2"/>
      <c r="O7" s="2"/>
      <c r="P7" s="2"/>
      <c r="Q7" s="2"/>
      <c r="R7" s="3"/>
      <c r="S7" s="3"/>
    </row>
    <row r="8" spans="1:19" ht="16.5" thickBot="1" x14ac:dyDescent="0.3">
      <c r="A8" s="2"/>
      <c r="B8" s="2"/>
      <c r="C8" s="2"/>
      <c r="D8" s="2"/>
      <c r="E8" s="2"/>
      <c r="F8" s="2"/>
      <c r="G8" s="2"/>
      <c r="H8" s="2"/>
      <c r="I8" s="2"/>
      <c r="J8" s="2"/>
      <c r="K8" s="2"/>
      <c r="L8" s="2"/>
      <c r="M8" s="2"/>
      <c r="N8" s="2"/>
      <c r="O8" s="2"/>
      <c r="P8" s="2"/>
      <c r="Q8" s="2"/>
      <c r="R8" s="3"/>
      <c r="S8" s="3"/>
    </row>
    <row r="9" spans="1:19" ht="15" customHeight="1" thickBot="1" x14ac:dyDescent="0.25">
      <c r="A9" s="19"/>
      <c r="B9" s="330" t="s">
        <v>19</v>
      </c>
      <c r="C9" s="332"/>
      <c r="D9" s="332"/>
      <c r="E9" s="332"/>
      <c r="F9" s="332"/>
      <c r="G9" s="331"/>
      <c r="H9" s="330" t="s">
        <v>20</v>
      </c>
      <c r="I9" s="332"/>
      <c r="J9" s="332"/>
      <c r="K9" s="332"/>
      <c r="L9" s="332"/>
      <c r="M9" s="331"/>
      <c r="N9" s="327" t="s">
        <v>1</v>
      </c>
      <c r="O9" s="328"/>
      <c r="P9" s="328"/>
      <c r="Q9" s="328"/>
      <c r="R9" s="328"/>
      <c r="S9" s="329"/>
    </row>
    <row r="10" spans="1:19" ht="15" customHeight="1" thickBot="1" x14ac:dyDescent="0.25">
      <c r="A10" s="20" t="s">
        <v>0</v>
      </c>
      <c r="B10" s="302" t="s">
        <v>17</v>
      </c>
      <c r="C10" s="330" t="s">
        <v>2</v>
      </c>
      <c r="D10" s="331"/>
      <c r="E10" s="302" t="s">
        <v>28</v>
      </c>
      <c r="F10" s="304" t="s">
        <v>29</v>
      </c>
      <c r="G10" s="305"/>
      <c r="H10" s="302" t="s">
        <v>17</v>
      </c>
      <c r="I10" s="330" t="s">
        <v>2</v>
      </c>
      <c r="J10" s="331"/>
      <c r="K10" s="302" t="s">
        <v>28</v>
      </c>
      <c r="L10" s="330" t="s">
        <v>29</v>
      </c>
      <c r="M10" s="331"/>
      <c r="N10" s="302" t="s">
        <v>17</v>
      </c>
      <c r="O10" s="330" t="s">
        <v>2</v>
      </c>
      <c r="P10" s="331"/>
      <c r="Q10" s="302" t="s">
        <v>28</v>
      </c>
      <c r="R10" s="304" t="s">
        <v>29</v>
      </c>
      <c r="S10" s="305"/>
    </row>
    <row r="11" spans="1:19" ht="39" customHeight="1" thickBot="1" x14ac:dyDescent="0.25">
      <c r="A11" s="21"/>
      <c r="B11" s="303"/>
      <c r="C11" s="22" t="s">
        <v>3</v>
      </c>
      <c r="D11" s="22" t="s">
        <v>4</v>
      </c>
      <c r="E11" s="303"/>
      <c r="F11" s="23" t="s">
        <v>75</v>
      </c>
      <c r="G11" s="23" t="s">
        <v>31</v>
      </c>
      <c r="H11" s="303"/>
      <c r="I11" s="22" t="s">
        <v>3</v>
      </c>
      <c r="J11" s="22" t="s">
        <v>4</v>
      </c>
      <c r="K11" s="303"/>
      <c r="L11" s="23" t="s">
        <v>30</v>
      </c>
      <c r="M11" s="23" t="s">
        <v>31</v>
      </c>
      <c r="N11" s="303"/>
      <c r="O11" s="22" t="s">
        <v>3</v>
      </c>
      <c r="P11" s="22" t="s">
        <v>4</v>
      </c>
      <c r="Q11" s="303"/>
      <c r="R11" s="23" t="s">
        <v>30</v>
      </c>
      <c r="S11" s="23" t="s">
        <v>31</v>
      </c>
    </row>
    <row r="12" spans="1:19" ht="15" customHeight="1" x14ac:dyDescent="0.2">
      <c r="A12" s="6"/>
      <c r="B12" s="6"/>
      <c r="C12" s="6"/>
      <c r="D12" s="6"/>
      <c r="E12" s="6"/>
      <c r="F12" s="6"/>
      <c r="G12" s="6"/>
      <c r="H12" s="6"/>
      <c r="I12" s="6"/>
      <c r="J12" s="6"/>
      <c r="K12" s="6"/>
      <c r="L12" s="6"/>
      <c r="M12" s="6"/>
      <c r="N12" s="6"/>
      <c r="O12" s="6"/>
      <c r="P12" s="6"/>
      <c r="Q12" s="6"/>
      <c r="R12" s="6"/>
      <c r="S12" s="6"/>
    </row>
    <row r="13" spans="1:19" ht="15" customHeight="1" x14ac:dyDescent="0.2">
      <c r="A13" s="4" t="s">
        <v>1</v>
      </c>
      <c r="B13" s="7">
        <v>495860009.37</v>
      </c>
      <c r="C13" s="7">
        <v>556792</v>
      </c>
      <c r="D13" s="7">
        <v>266222894.32999998</v>
      </c>
      <c r="E13" s="7">
        <v>2495608.36</v>
      </c>
      <c r="F13" s="7">
        <v>2144465.8200000003</v>
      </c>
      <c r="G13" s="7">
        <v>30769.8</v>
      </c>
      <c r="H13" s="7">
        <v>30642243.390000001</v>
      </c>
      <c r="I13" s="7">
        <v>79971</v>
      </c>
      <c r="J13" s="7">
        <v>12753398.180000002</v>
      </c>
      <c r="K13" s="7">
        <v>7429</v>
      </c>
      <c r="L13" s="7">
        <v>1502444</v>
      </c>
      <c r="M13" s="11">
        <v>0</v>
      </c>
      <c r="N13" s="7">
        <v>526502252.75999999</v>
      </c>
      <c r="O13" s="7">
        <v>636763</v>
      </c>
      <c r="P13" s="7">
        <v>278976292.50999999</v>
      </c>
      <c r="Q13" s="7">
        <v>2503037.36</v>
      </c>
      <c r="R13" s="7">
        <v>3646909.8200000003</v>
      </c>
      <c r="S13" s="7">
        <v>30769.8</v>
      </c>
    </row>
    <row r="14" spans="1:19" ht="15" customHeight="1" x14ac:dyDescent="0.2">
      <c r="A14" s="6"/>
      <c r="B14" s="9"/>
      <c r="C14" s="9"/>
      <c r="D14" s="9"/>
      <c r="E14" s="9"/>
      <c r="F14" s="9"/>
      <c r="G14" s="9"/>
      <c r="H14" s="9"/>
      <c r="I14" s="9"/>
      <c r="J14" s="9"/>
      <c r="K14" s="9"/>
      <c r="L14" s="9"/>
      <c r="M14" s="11"/>
      <c r="N14" s="9"/>
      <c r="O14" s="9"/>
      <c r="P14" s="9"/>
      <c r="Q14" s="9"/>
      <c r="R14" s="9"/>
      <c r="S14" s="9"/>
    </row>
    <row r="15" spans="1:19" ht="15" customHeight="1" x14ac:dyDescent="0.2">
      <c r="A15" s="10" t="s">
        <v>5</v>
      </c>
      <c r="B15" s="7">
        <v>130063593.22</v>
      </c>
      <c r="C15" s="7">
        <v>24153</v>
      </c>
      <c r="D15" s="7">
        <v>49368170.289999999</v>
      </c>
      <c r="E15" s="7">
        <v>2495608.36</v>
      </c>
      <c r="F15" s="7">
        <v>2144429.8200000003</v>
      </c>
      <c r="G15" s="7">
        <v>26985.119999999999</v>
      </c>
      <c r="H15" s="7">
        <v>14643744.140000001</v>
      </c>
      <c r="I15" s="7">
        <v>359</v>
      </c>
      <c r="J15" s="7">
        <v>3276657</v>
      </c>
      <c r="K15" s="7">
        <v>7429</v>
      </c>
      <c r="L15" s="7">
        <v>1502444</v>
      </c>
      <c r="M15" s="11">
        <v>0</v>
      </c>
      <c r="N15" s="7">
        <v>144707337.36000001</v>
      </c>
      <c r="O15" s="7">
        <v>24512</v>
      </c>
      <c r="P15" s="7">
        <v>52644827.289999999</v>
      </c>
      <c r="Q15" s="7">
        <v>2503037.36</v>
      </c>
      <c r="R15" s="7">
        <v>3646873.8200000003</v>
      </c>
      <c r="S15" s="7">
        <v>26985.119999999999</v>
      </c>
    </row>
    <row r="16" spans="1:19" ht="15" customHeight="1" x14ac:dyDescent="0.2">
      <c r="A16" s="6"/>
      <c r="B16" s="9"/>
      <c r="C16" s="9"/>
      <c r="D16" s="9"/>
      <c r="E16" s="9"/>
      <c r="F16" s="9"/>
      <c r="G16" s="9"/>
      <c r="H16" s="9"/>
      <c r="I16" s="9"/>
      <c r="J16" s="9"/>
      <c r="K16" s="9"/>
      <c r="L16" s="9"/>
      <c r="M16" s="11"/>
      <c r="N16" s="9"/>
      <c r="O16" s="9"/>
      <c r="P16" s="9"/>
      <c r="Q16" s="9"/>
      <c r="R16" s="9"/>
      <c r="S16" s="9"/>
    </row>
    <row r="17" spans="1:19" ht="15" customHeight="1" x14ac:dyDescent="0.2">
      <c r="A17" s="6" t="s">
        <v>23</v>
      </c>
      <c r="B17" s="8">
        <v>13917895.219999999</v>
      </c>
      <c r="C17" s="8">
        <v>402</v>
      </c>
      <c r="D17" s="8">
        <v>2014422.0499999998</v>
      </c>
      <c r="E17" s="8">
        <v>2467590.36</v>
      </c>
      <c r="F17" s="8">
        <v>2088837.8200000003</v>
      </c>
      <c r="G17" s="8">
        <v>26985.119999999999</v>
      </c>
      <c r="H17" s="9">
        <v>10041895</v>
      </c>
      <c r="I17" s="9">
        <v>25</v>
      </c>
      <c r="J17" s="9">
        <v>1599571</v>
      </c>
      <c r="K17" s="9">
        <v>7429</v>
      </c>
      <c r="L17" s="9">
        <v>1502444</v>
      </c>
      <c r="M17" s="11">
        <v>0</v>
      </c>
      <c r="N17" s="9">
        <v>23959790.219999999</v>
      </c>
      <c r="O17" s="9">
        <v>427</v>
      </c>
      <c r="P17" s="9">
        <v>3613993.05</v>
      </c>
      <c r="Q17" s="9">
        <v>2475019.36</v>
      </c>
      <c r="R17" s="9">
        <v>3591281.8200000003</v>
      </c>
      <c r="S17" s="13">
        <v>26985.119999999999</v>
      </c>
    </row>
    <row r="18" spans="1:19" ht="15" customHeight="1" x14ac:dyDescent="0.2">
      <c r="A18" s="6" t="s">
        <v>6</v>
      </c>
      <c r="B18" s="9">
        <v>39989180</v>
      </c>
      <c r="C18" s="9">
        <v>8800</v>
      </c>
      <c r="D18" s="9">
        <v>15571078</v>
      </c>
      <c r="E18" s="9">
        <v>28018</v>
      </c>
      <c r="F18" s="9">
        <v>55592</v>
      </c>
      <c r="G18" s="13">
        <v>0</v>
      </c>
      <c r="H18" s="8">
        <v>668341.06999999995</v>
      </c>
      <c r="I18" s="8">
        <v>0</v>
      </c>
      <c r="J18" s="8">
        <v>0</v>
      </c>
      <c r="K18" s="8">
        <v>0</v>
      </c>
      <c r="L18" s="8">
        <v>0</v>
      </c>
      <c r="M18" s="11">
        <v>0</v>
      </c>
      <c r="N18" s="9">
        <v>40657521.07</v>
      </c>
      <c r="O18" s="9">
        <v>8800</v>
      </c>
      <c r="P18" s="9">
        <v>15571078</v>
      </c>
      <c r="Q18" s="9">
        <v>28018</v>
      </c>
      <c r="R18" s="9">
        <v>55592</v>
      </c>
      <c r="S18" s="13">
        <v>0</v>
      </c>
    </row>
    <row r="19" spans="1:19" ht="15" customHeight="1" x14ac:dyDescent="0.2">
      <c r="A19" s="6" t="s">
        <v>7</v>
      </c>
      <c r="B19" s="9">
        <v>76156518</v>
      </c>
      <c r="C19" s="9">
        <v>14951</v>
      </c>
      <c r="D19" s="9">
        <v>31782670.239999998</v>
      </c>
      <c r="E19" s="13">
        <v>0</v>
      </c>
      <c r="F19" s="13">
        <v>0</v>
      </c>
      <c r="G19" s="13">
        <v>0</v>
      </c>
      <c r="H19" s="9">
        <v>3933508.07</v>
      </c>
      <c r="I19" s="9">
        <v>334</v>
      </c>
      <c r="J19" s="9">
        <v>1677086</v>
      </c>
      <c r="K19" s="8">
        <v>0</v>
      </c>
      <c r="L19" s="8">
        <v>0</v>
      </c>
      <c r="M19" s="11">
        <v>0</v>
      </c>
      <c r="N19" s="9">
        <v>80090026.069999993</v>
      </c>
      <c r="O19" s="9">
        <v>15285</v>
      </c>
      <c r="P19" s="9">
        <v>33459756.239999998</v>
      </c>
      <c r="Q19" s="13">
        <v>0</v>
      </c>
      <c r="R19" s="13">
        <v>0</v>
      </c>
      <c r="S19" s="13">
        <v>0</v>
      </c>
    </row>
    <row r="20" spans="1:19" ht="15" customHeight="1" x14ac:dyDescent="0.2">
      <c r="A20" s="6"/>
      <c r="B20" s="9"/>
      <c r="C20" s="9"/>
      <c r="D20" s="9"/>
      <c r="E20" s="9"/>
      <c r="F20" s="9"/>
      <c r="G20" s="9"/>
      <c r="H20" s="8"/>
      <c r="I20" s="8"/>
      <c r="J20" s="8"/>
      <c r="K20" s="8"/>
      <c r="L20" s="8"/>
      <c r="M20" s="11"/>
      <c r="N20" s="9"/>
      <c r="O20" s="9"/>
      <c r="P20" s="9"/>
      <c r="Q20" s="9"/>
      <c r="R20" s="9"/>
      <c r="S20" s="9"/>
    </row>
    <row r="21" spans="1:19" ht="15" customHeight="1" x14ac:dyDescent="0.2">
      <c r="A21" s="10" t="s">
        <v>27</v>
      </c>
      <c r="B21" s="7">
        <v>52131093.650000006</v>
      </c>
      <c r="C21" s="7">
        <v>8684</v>
      </c>
      <c r="D21" s="7">
        <v>39463864.149999999</v>
      </c>
      <c r="E21" s="13">
        <v>0</v>
      </c>
      <c r="F21" s="13">
        <v>36</v>
      </c>
      <c r="G21" s="13">
        <v>3784.6799999999989</v>
      </c>
      <c r="H21" s="13">
        <v>0</v>
      </c>
      <c r="I21" s="13">
        <v>36</v>
      </c>
      <c r="J21" s="13">
        <v>3785</v>
      </c>
      <c r="K21" s="13"/>
      <c r="L21" s="13"/>
      <c r="M21" s="11"/>
      <c r="N21" s="7">
        <v>52131093.650000006</v>
      </c>
      <c r="O21" s="7">
        <v>8720</v>
      </c>
      <c r="P21" s="7">
        <v>39467649.149999999</v>
      </c>
      <c r="Q21" s="13">
        <v>0</v>
      </c>
      <c r="R21" s="13">
        <v>36</v>
      </c>
      <c r="S21" s="13">
        <v>3784.6799999999989</v>
      </c>
    </row>
    <row r="22" spans="1:19" ht="15" customHeight="1" x14ac:dyDescent="0.2">
      <c r="A22" s="6"/>
      <c r="B22" s="9"/>
      <c r="C22" s="9"/>
      <c r="D22" s="9"/>
      <c r="E22" s="9"/>
      <c r="F22" s="9"/>
      <c r="G22" s="9"/>
      <c r="H22" s="9"/>
      <c r="I22" s="9"/>
      <c r="J22" s="9"/>
      <c r="K22" s="9"/>
      <c r="L22" s="9"/>
      <c r="M22" s="9"/>
      <c r="N22" s="9"/>
      <c r="O22" s="9"/>
      <c r="P22" s="9"/>
      <c r="Q22" s="11"/>
      <c r="R22" s="11"/>
      <c r="S22" s="7"/>
    </row>
    <row r="23" spans="1:19" ht="15" customHeight="1" x14ac:dyDescent="0.2">
      <c r="A23" s="10" t="s">
        <v>8</v>
      </c>
      <c r="B23" s="7">
        <v>80500347.790000007</v>
      </c>
      <c r="C23" s="7">
        <v>448254</v>
      </c>
      <c r="D23" s="7">
        <v>64307726.079999998</v>
      </c>
      <c r="E23" s="11">
        <v>0</v>
      </c>
      <c r="F23" s="11">
        <v>0</v>
      </c>
      <c r="G23" s="11">
        <v>0</v>
      </c>
      <c r="H23" s="7">
        <v>15998499.25</v>
      </c>
      <c r="I23" s="7">
        <v>79576</v>
      </c>
      <c r="J23" s="7">
        <v>9472956.1800000016</v>
      </c>
      <c r="K23" s="11">
        <v>0</v>
      </c>
      <c r="L23" s="11">
        <v>0</v>
      </c>
      <c r="M23" s="11">
        <v>0</v>
      </c>
      <c r="N23" s="7">
        <v>96498847.040000007</v>
      </c>
      <c r="O23" s="7">
        <v>527830</v>
      </c>
      <c r="P23" s="7">
        <v>73780682.260000005</v>
      </c>
      <c r="Q23" s="13">
        <v>0</v>
      </c>
      <c r="R23" s="13">
        <v>0</v>
      </c>
      <c r="S23" s="13">
        <v>0</v>
      </c>
    </row>
    <row r="24" spans="1:19" ht="15" customHeight="1" x14ac:dyDescent="0.2">
      <c r="A24" s="6"/>
      <c r="B24" s="9"/>
      <c r="C24" s="9"/>
      <c r="D24" s="9"/>
      <c r="E24" s="9"/>
      <c r="F24" s="9"/>
      <c r="G24" s="9"/>
      <c r="H24" s="9"/>
      <c r="I24" s="9"/>
      <c r="J24" s="9"/>
      <c r="K24" s="11"/>
      <c r="L24" s="11"/>
      <c r="M24" s="11"/>
      <c r="N24" s="9"/>
      <c r="O24" s="9"/>
      <c r="P24" s="9"/>
      <c r="Q24" s="13"/>
      <c r="R24" s="13"/>
      <c r="S24" s="13"/>
    </row>
    <row r="25" spans="1:19" ht="15" customHeight="1" x14ac:dyDescent="0.2">
      <c r="A25" s="6" t="s">
        <v>9</v>
      </c>
      <c r="B25" s="9">
        <v>4241893</v>
      </c>
      <c r="C25" s="9">
        <v>5445</v>
      </c>
      <c r="D25" s="9">
        <v>1187071.93</v>
      </c>
      <c r="E25" s="11">
        <v>0</v>
      </c>
      <c r="F25" s="11">
        <v>0</v>
      </c>
      <c r="G25" s="11">
        <v>0</v>
      </c>
      <c r="H25" s="8">
        <v>247591</v>
      </c>
      <c r="I25" s="8">
        <v>6</v>
      </c>
      <c r="J25" s="8">
        <v>8000</v>
      </c>
      <c r="K25" s="11">
        <v>0</v>
      </c>
      <c r="L25" s="11">
        <v>0</v>
      </c>
      <c r="M25" s="11">
        <v>0</v>
      </c>
      <c r="N25" s="9">
        <v>4489484</v>
      </c>
      <c r="O25" s="9">
        <v>5451</v>
      </c>
      <c r="P25" s="9">
        <v>1195071.93</v>
      </c>
      <c r="Q25" s="13">
        <v>0</v>
      </c>
      <c r="R25" s="13">
        <v>0</v>
      </c>
      <c r="S25" s="13">
        <v>0</v>
      </c>
    </row>
    <row r="26" spans="1:19" ht="15" customHeight="1" x14ac:dyDescent="0.2">
      <c r="A26" s="6" t="s">
        <v>76</v>
      </c>
      <c r="B26" s="9">
        <v>76258454.790000007</v>
      </c>
      <c r="C26" s="9">
        <v>442809</v>
      </c>
      <c r="D26" s="9">
        <v>63120654.149999999</v>
      </c>
      <c r="E26" s="11">
        <v>0</v>
      </c>
      <c r="F26" s="11">
        <v>0</v>
      </c>
      <c r="G26" s="11">
        <v>0</v>
      </c>
      <c r="H26" s="9">
        <v>15750908.25</v>
      </c>
      <c r="I26" s="9">
        <v>79570</v>
      </c>
      <c r="J26" s="9">
        <v>9464956.1800000016</v>
      </c>
      <c r="K26" s="11">
        <v>0</v>
      </c>
      <c r="L26" s="11">
        <v>0</v>
      </c>
      <c r="M26" s="11">
        <v>0</v>
      </c>
      <c r="N26" s="9">
        <v>92009363.040000007</v>
      </c>
      <c r="O26" s="9">
        <v>522379</v>
      </c>
      <c r="P26" s="9">
        <v>72585610.329999998</v>
      </c>
      <c r="Q26" s="13">
        <v>0</v>
      </c>
      <c r="R26" s="13">
        <v>0</v>
      </c>
      <c r="S26" s="13">
        <v>0</v>
      </c>
    </row>
    <row r="27" spans="1:19" ht="15" customHeight="1" x14ac:dyDescent="0.2">
      <c r="A27" s="6"/>
      <c r="B27" s="9"/>
      <c r="C27" s="9"/>
      <c r="D27" s="9"/>
      <c r="E27" s="11"/>
      <c r="F27" s="11"/>
      <c r="G27" s="11"/>
      <c r="H27" s="14"/>
      <c r="I27" s="9"/>
      <c r="J27" s="9"/>
      <c r="K27" s="11"/>
      <c r="L27" s="11"/>
      <c r="M27" s="11"/>
      <c r="N27" s="9"/>
      <c r="O27" s="9"/>
      <c r="P27" s="9"/>
      <c r="Q27" s="13"/>
      <c r="R27" s="13"/>
      <c r="S27" s="13"/>
    </row>
    <row r="28" spans="1:19" ht="15" customHeight="1" x14ac:dyDescent="0.2">
      <c r="A28" s="10" t="s">
        <v>10</v>
      </c>
      <c r="B28" s="7">
        <v>219998553.76999998</v>
      </c>
      <c r="C28" s="7">
        <v>75662</v>
      </c>
      <c r="D28" s="7">
        <v>104001465.19000001</v>
      </c>
      <c r="E28" s="11">
        <v>0</v>
      </c>
      <c r="F28" s="11">
        <v>0</v>
      </c>
      <c r="G28" s="11">
        <v>0</v>
      </c>
      <c r="H28" s="11">
        <v>0</v>
      </c>
      <c r="I28" s="11">
        <v>0</v>
      </c>
      <c r="J28" s="11">
        <v>0</v>
      </c>
      <c r="K28" s="11">
        <v>0</v>
      </c>
      <c r="L28" s="11">
        <v>0</v>
      </c>
      <c r="M28" s="11">
        <v>0</v>
      </c>
      <c r="N28" s="7">
        <v>219998553.76999998</v>
      </c>
      <c r="O28" s="7">
        <v>75662</v>
      </c>
      <c r="P28" s="7">
        <v>104001465.19000001</v>
      </c>
      <c r="Q28" s="13">
        <v>0</v>
      </c>
      <c r="R28" s="13">
        <v>0</v>
      </c>
      <c r="S28" s="13">
        <v>0</v>
      </c>
    </row>
    <row r="29" spans="1:19" ht="15" customHeight="1" x14ac:dyDescent="0.2">
      <c r="A29" s="6"/>
      <c r="B29" s="9"/>
      <c r="C29" s="9"/>
      <c r="D29" s="9"/>
      <c r="E29" s="11"/>
      <c r="F29" s="11"/>
      <c r="G29" s="11"/>
      <c r="H29" s="9"/>
      <c r="I29" s="9"/>
      <c r="J29" s="9"/>
      <c r="K29" s="9"/>
      <c r="L29" s="9"/>
      <c r="M29" s="9"/>
      <c r="N29" s="9"/>
      <c r="O29" s="9"/>
      <c r="P29" s="9"/>
      <c r="Q29" s="11"/>
      <c r="R29" s="11"/>
      <c r="S29" s="11"/>
    </row>
    <row r="30" spans="1:19" ht="15" customHeight="1" x14ac:dyDescent="0.2">
      <c r="A30" s="6" t="s">
        <v>24</v>
      </c>
      <c r="B30" s="9">
        <v>98966.68</v>
      </c>
      <c r="C30" s="9">
        <v>13</v>
      </c>
      <c r="D30" s="9">
        <v>373.92000000000007</v>
      </c>
      <c r="E30" s="11">
        <v>0</v>
      </c>
      <c r="F30" s="11">
        <v>0</v>
      </c>
      <c r="G30" s="11">
        <v>0</v>
      </c>
      <c r="H30" s="11">
        <v>0</v>
      </c>
      <c r="I30" s="11">
        <v>0</v>
      </c>
      <c r="J30" s="11">
        <v>0</v>
      </c>
      <c r="K30" s="11">
        <v>0</v>
      </c>
      <c r="L30" s="11">
        <v>0</v>
      </c>
      <c r="M30" s="11">
        <v>0</v>
      </c>
      <c r="N30" s="13">
        <v>98966.68</v>
      </c>
      <c r="O30" s="9">
        <v>13</v>
      </c>
      <c r="P30" s="9">
        <v>373.92000000000007</v>
      </c>
      <c r="Q30" s="13">
        <v>0</v>
      </c>
      <c r="R30" s="13">
        <v>0</v>
      </c>
      <c r="S30" s="13">
        <v>0</v>
      </c>
    </row>
    <row r="31" spans="1:19" ht="15" customHeight="1" x14ac:dyDescent="0.2">
      <c r="A31" s="6" t="s">
        <v>11</v>
      </c>
      <c r="B31" s="9">
        <v>86794769.389999986</v>
      </c>
      <c r="C31" s="9">
        <v>9412</v>
      </c>
      <c r="D31" s="9">
        <v>32134314.710000001</v>
      </c>
      <c r="E31" s="11">
        <v>0</v>
      </c>
      <c r="F31" s="11">
        <v>0</v>
      </c>
      <c r="G31" s="11">
        <v>0</v>
      </c>
      <c r="H31" s="11">
        <v>0</v>
      </c>
      <c r="I31" s="11">
        <v>0</v>
      </c>
      <c r="J31" s="11">
        <v>0</v>
      </c>
      <c r="K31" s="11">
        <v>0</v>
      </c>
      <c r="L31" s="11">
        <v>0</v>
      </c>
      <c r="M31" s="11">
        <v>0</v>
      </c>
      <c r="N31" s="9">
        <v>86794769.389999986</v>
      </c>
      <c r="O31" s="9">
        <v>9412</v>
      </c>
      <c r="P31" s="9">
        <v>32134314.710000001</v>
      </c>
      <c r="Q31" s="13">
        <v>0</v>
      </c>
      <c r="R31" s="13">
        <v>0</v>
      </c>
      <c r="S31" s="13">
        <v>0</v>
      </c>
    </row>
    <row r="32" spans="1:19" ht="15" customHeight="1" x14ac:dyDescent="0.2">
      <c r="A32" s="6" t="s">
        <v>15</v>
      </c>
      <c r="B32" s="9">
        <v>69983297</v>
      </c>
      <c r="C32" s="9">
        <v>61326</v>
      </c>
      <c r="D32" s="9">
        <v>52463363.829999998</v>
      </c>
      <c r="E32" s="11">
        <v>0</v>
      </c>
      <c r="F32" s="11">
        <v>0</v>
      </c>
      <c r="G32" s="11">
        <v>0</v>
      </c>
      <c r="H32" s="11">
        <v>0</v>
      </c>
      <c r="I32" s="11">
        <v>0</v>
      </c>
      <c r="J32" s="11">
        <v>0</v>
      </c>
      <c r="K32" s="11">
        <v>0</v>
      </c>
      <c r="L32" s="11">
        <v>0</v>
      </c>
      <c r="M32" s="11">
        <v>0</v>
      </c>
      <c r="N32" s="9">
        <v>69983297</v>
      </c>
      <c r="O32" s="9">
        <v>61326</v>
      </c>
      <c r="P32" s="9">
        <v>52463363.829999998</v>
      </c>
      <c r="Q32" s="13">
        <v>0</v>
      </c>
      <c r="R32" s="13">
        <v>0</v>
      </c>
      <c r="S32" s="13">
        <v>0</v>
      </c>
    </row>
    <row r="33" spans="1:19" ht="15" customHeight="1" x14ac:dyDescent="0.2">
      <c r="A33" s="6" t="s">
        <v>18</v>
      </c>
      <c r="B33" s="9">
        <v>12337899</v>
      </c>
      <c r="C33" s="9">
        <v>937</v>
      </c>
      <c r="D33" s="9">
        <v>4309308.6399999997</v>
      </c>
      <c r="E33" s="11">
        <v>0</v>
      </c>
      <c r="F33" s="11">
        <v>0</v>
      </c>
      <c r="G33" s="11">
        <v>0</v>
      </c>
      <c r="H33" s="11">
        <v>0</v>
      </c>
      <c r="I33" s="11">
        <v>0</v>
      </c>
      <c r="J33" s="11">
        <v>0</v>
      </c>
      <c r="K33" s="11">
        <v>0</v>
      </c>
      <c r="L33" s="11">
        <v>0</v>
      </c>
      <c r="M33" s="11">
        <v>0</v>
      </c>
      <c r="N33" s="9">
        <v>12337899</v>
      </c>
      <c r="O33" s="9">
        <v>937</v>
      </c>
      <c r="P33" s="9">
        <v>4309308.6399999997</v>
      </c>
      <c r="Q33" s="13">
        <v>0</v>
      </c>
      <c r="R33" s="13">
        <v>0</v>
      </c>
      <c r="S33" s="13">
        <v>0</v>
      </c>
    </row>
    <row r="34" spans="1:19" ht="15" customHeight="1" x14ac:dyDescent="0.2">
      <c r="A34" s="74" t="s">
        <v>12</v>
      </c>
      <c r="B34" s="9">
        <v>50783621.699999996</v>
      </c>
      <c r="C34" s="9">
        <v>3974</v>
      </c>
      <c r="D34" s="9">
        <v>15094104.09</v>
      </c>
      <c r="E34" s="11">
        <v>0</v>
      </c>
      <c r="F34" s="11">
        <v>0</v>
      </c>
      <c r="G34" s="11">
        <v>0</v>
      </c>
      <c r="H34" s="11">
        <v>0</v>
      </c>
      <c r="I34" s="11">
        <v>0</v>
      </c>
      <c r="J34" s="11">
        <v>0</v>
      </c>
      <c r="K34" s="11">
        <v>0</v>
      </c>
      <c r="L34" s="11">
        <v>0</v>
      </c>
      <c r="M34" s="11">
        <v>0</v>
      </c>
      <c r="N34" s="72">
        <v>50783621.699999996</v>
      </c>
      <c r="O34" s="9">
        <v>3974</v>
      </c>
      <c r="P34" s="72">
        <v>15094104.09</v>
      </c>
      <c r="Q34" s="13">
        <v>0</v>
      </c>
      <c r="R34" s="13">
        <v>0</v>
      </c>
      <c r="S34" s="13">
        <v>0</v>
      </c>
    </row>
    <row r="35" spans="1:19" ht="15" customHeight="1" x14ac:dyDescent="0.2">
      <c r="A35" s="6"/>
      <c r="B35" s="9"/>
      <c r="C35" s="9"/>
      <c r="D35" s="9"/>
      <c r="E35" s="11"/>
      <c r="F35" s="11"/>
      <c r="G35" s="11"/>
      <c r="H35" s="9"/>
      <c r="I35" s="9"/>
      <c r="J35" s="9"/>
      <c r="K35" s="9"/>
      <c r="L35" s="9"/>
      <c r="M35" s="9"/>
      <c r="N35" s="9"/>
      <c r="O35" s="9"/>
      <c r="P35" s="9"/>
      <c r="Q35" s="13"/>
      <c r="R35" s="13"/>
      <c r="S35" s="13"/>
    </row>
    <row r="36" spans="1:19" ht="15" customHeight="1" x14ac:dyDescent="0.2">
      <c r="A36" s="10" t="s">
        <v>13</v>
      </c>
      <c r="B36" s="7">
        <v>13166420.939999998</v>
      </c>
      <c r="C36" s="7">
        <v>39</v>
      </c>
      <c r="D36" s="7">
        <v>9081668.6199999992</v>
      </c>
      <c r="E36" s="11">
        <v>0</v>
      </c>
      <c r="F36" s="11">
        <v>0</v>
      </c>
      <c r="G36" s="11">
        <v>0</v>
      </c>
      <c r="H36" s="12">
        <v>0</v>
      </c>
      <c r="I36" s="12">
        <v>0</v>
      </c>
      <c r="J36" s="12">
        <v>0</v>
      </c>
      <c r="K36" s="12">
        <v>0</v>
      </c>
      <c r="L36" s="12">
        <v>0</v>
      </c>
      <c r="M36" s="12">
        <v>0</v>
      </c>
      <c r="N36" s="7">
        <v>13166420.939999998</v>
      </c>
      <c r="O36" s="7">
        <v>39</v>
      </c>
      <c r="P36" s="7">
        <v>9081668.6199999992</v>
      </c>
      <c r="Q36" s="13">
        <v>0</v>
      </c>
      <c r="R36" s="13">
        <v>0</v>
      </c>
      <c r="S36" s="13">
        <v>0</v>
      </c>
    </row>
    <row r="37" spans="1:19" ht="13.5" thickBot="1" x14ac:dyDescent="0.25">
      <c r="A37" s="5"/>
      <c r="B37" s="15"/>
      <c r="C37" s="15"/>
      <c r="D37" s="15"/>
      <c r="E37" s="15"/>
      <c r="F37" s="15"/>
      <c r="G37" s="15"/>
      <c r="H37" s="15"/>
      <c r="I37" s="15"/>
      <c r="J37" s="15"/>
      <c r="K37" s="15"/>
      <c r="L37" s="15"/>
      <c r="M37" s="15"/>
      <c r="N37" s="15"/>
      <c r="O37" s="15"/>
      <c r="P37" s="15"/>
      <c r="Q37" s="15"/>
      <c r="R37" s="15"/>
      <c r="S37" s="15"/>
    </row>
    <row r="38" spans="1:19" ht="15" x14ac:dyDescent="0.25">
      <c r="A38" s="16" t="s">
        <v>16</v>
      </c>
      <c r="B38" s="17"/>
      <c r="C38" s="17"/>
      <c r="D38" s="17"/>
      <c r="E38" s="17"/>
      <c r="F38" s="17"/>
      <c r="G38" s="17"/>
      <c r="H38" s="17"/>
      <c r="I38" s="17"/>
      <c r="J38" s="17"/>
      <c r="K38" s="17"/>
      <c r="L38" s="17"/>
      <c r="M38" s="17"/>
      <c r="N38" s="17"/>
      <c r="O38" s="17"/>
      <c r="P38" s="17"/>
      <c r="Q38" s="17"/>
      <c r="R38" s="17"/>
    </row>
    <row r="39" spans="1:19" ht="15" x14ac:dyDescent="0.25">
      <c r="A39" s="16" t="s">
        <v>25</v>
      </c>
      <c r="B39" s="17"/>
      <c r="C39" s="17"/>
      <c r="D39" s="17"/>
      <c r="E39" s="17"/>
      <c r="F39" s="17"/>
      <c r="G39" s="17"/>
      <c r="H39" s="17"/>
      <c r="I39" s="17"/>
      <c r="J39" s="17"/>
      <c r="K39" s="17"/>
      <c r="L39" s="17"/>
      <c r="M39" s="17"/>
      <c r="N39" s="17"/>
      <c r="O39" s="17"/>
      <c r="P39" s="17"/>
      <c r="Q39" s="17"/>
      <c r="R39" s="17"/>
    </row>
    <row r="40" spans="1:19" ht="15" x14ac:dyDescent="0.25">
      <c r="A40" s="18" t="s">
        <v>22</v>
      </c>
      <c r="B40" s="17"/>
      <c r="C40" s="17"/>
      <c r="D40" s="17"/>
      <c r="E40" s="17"/>
      <c r="F40" s="17"/>
      <c r="G40" s="17"/>
      <c r="H40" s="17"/>
      <c r="I40" s="17"/>
      <c r="J40" s="17"/>
      <c r="K40" s="17"/>
      <c r="L40" s="17"/>
      <c r="M40" s="17"/>
      <c r="N40" s="17"/>
      <c r="O40" s="17"/>
      <c r="P40" s="17"/>
      <c r="Q40" s="17"/>
      <c r="R40" s="17"/>
    </row>
    <row r="41" spans="1:19" x14ac:dyDescent="0.2">
      <c r="B41" s="17"/>
      <c r="C41" s="17"/>
      <c r="D41" s="17"/>
      <c r="E41" s="17"/>
      <c r="F41" s="17"/>
      <c r="G41" s="17"/>
      <c r="H41" s="17"/>
      <c r="I41" s="17"/>
      <c r="J41" s="17"/>
      <c r="K41" s="17"/>
      <c r="L41" s="17"/>
      <c r="M41" s="17"/>
      <c r="N41" s="17"/>
      <c r="O41" s="17"/>
      <c r="P41" s="17"/>
      <c r="Q41" s="17"/>
      <c r="R41" s="17"/>
    </row>
    <row r="42" spans="1:19" x14ac:dyDescent="0.2">
      <c r="B42" s="17"/>
      <c r="C42" s="17"/>
      <c r="D42" s="17"/>
      <c r="E42" s="17"/>
      <c r="F42" s="17"/>
      <c r="G42" s="17"/>
      <c r="H42" s="17"/>
      <c r="I42" s="17"/>
      <c r="J42" s="17"/>
      <c r="K42" s="17"/>
      <c r="L42" s="17"/>
      <c r="M42" s="17"/>
      <c r="N42" s="17"/>
      <c r="O42" s="17"/>
      <c r="P42" s="17"/>
      <c r="Q42" s="17"/>
      <c r="R42" s="17"/>
    </row>
    <row r="43" spans="1:19" x14ac:dyDescent="0.2">
      <c r="B43" s="17"/>
      <c r="C43" s="17"/>
      <c r="D43" s="17"/>
      <c r="E43" s="17"/>
      <c r="F43" s="17"/>
      <c r="G43" s="17"/>
      <c r="H43" s="17"/>
      <c r="I43" s="17"/>
      <c r="J43" s="17"/>
      <c r="K43" s="17"/>
      <c r="L43" s="17"/>
      <c r="M43" s="17"/>
      <c r="N43" s="17"/>
      <c r="O43" s="17"/>
      <c r="P43" s="17"/>
      <c r="Q43" s="17"/>
      <c r="R43" s="17"/>
    </row>
    <row r="44" spans="1:19" x14ac:dyDescent="0.2">
      <c r="B44" s="17"/>
      <c r="C44" s="17"/>
      <c r="D44" s="17"/>
      <c r="E44" s="17"/>
      <c r="F44" s="17"/>
      <c r="G44" s="17"/>
      <c r="H44" s="17"/>
      <c r="I44" s="17"/>
      <c r="J44" s="17"/>
      <c r="K44" s="17"/>
      <c r="L44" s="17"/>
      <c r="M44" s="17"/>
      <c r="N44" s="17"/>
      <c r="O44" s="17"/>
      <c r="P44" s="17"/>
      <c r="Q44" s="17"/>
      <c r="R44" s="17"/>
    </row>
    <row r="45" spans="1:19" x14ac:dyDescent="0.2">
      <c r="B45" s="17"/>
      <c r="C45" s="17"/>
      <c r="D45" s="17"/>
      <c r="E45" s="17"/>
      <c r="F45" s="17"/>
      <c r="G45" s="17"/>
      <c r="H45" s="17"/>
      <c r="I45" s="17"/>
      <c r="J45" s="17"/>
      <c r="K45" s="17"/>
      <c r="L45" s="17"/>
      <c r="M45" s="17"/>
      <c r="N45" s="17"/>
      <c r="O45" s="17"/>
      <c r="P45" s="17"/>
      <c r="Q45" s="17"/>
      <c r="R45" s="17"/>
    </row>
    <row r="46" spans="1:19" x14ac:dyDescent="0.2">
      <c r="B46" s="17"/>
      <c r="C46" s="17"/>
      <c r="D46" s="17"/>
      <c r="E46" s="17"/>
      <c r="F46" s="17"/>
      <c r="G46" s="17"/>
      <c r="H46" s="17"/>
      <c r="I46" s="17"/>
      <c r="J46" s="17"/>
      <c r="K46" s="17"/>
      <c r="L46" s="17"/>
      <c r="M46" s="17"/>
      <c r="N46" s="17"/>
      <c r="O46" s="17"/>
      <c r="P46" s="17"/>
      <c r="Q46" s="17"/>
      <c r="R46" s="17"/>
    </row>
    <row r="47" spans="1:19" x14ac:dyDescent="0.2">
      <c r="B47" s="17"/>
      <c r="C47" s="17"/>
      <c r="D47" s="17"/>
      <c r="E47" s="17"/>
      <c r="F47" s="17"/>
      <c r="G47" s="17"/>
      <c r="H47" s="17"/>
      <c r="I47" s="17"/>
      <c r="J47" s="17"/>
      <c r="K47" s="17"/>
      <c r="L47" s="17"/>
      <c r="M47" s="17"/>
      <c r="N47" s="17"/>
      <c r="O47" s="17"/>
      <c r="P47" s="17"/>
      <c r="Q47" s="17"/>
      <c r="R47" s="17"/>
    </row>
    <row r="48" spans="1:19" x14ac:dyDescent="0.2">
      <c r="B48" s="17"/>
      <c r="C48" s="17"/>
      <c r="D48" s="17"/>
      <c r="E48" s="17"/>
      <c r="F48" s="17"/>
      <c r="G48" s="17"/>
      <c r="H48" s="17"/>
      <c r="I48" s="17"/>
      <c r="J48" s="17"/>
      <c r="K48" s="17"/>
      <c r="L48" s="17"/>
      <c r="M48" s="17"/>
      <c r="N48" s="17"/>
      <c r="O48" s="17"/>
      <c r="P48" s="17"/>
      <c r="Q48" s="17"/>
      <c r="R48" s="17"/>
    </row>
    <row r="49" spans="2:18" x14ac:dyDescent="0.2">
      <c r="B49" s="17"/>
      <c r="C49" s="17"/>
      <c r="D49" s="17"/>
      <c r="E49" s="17"/>
      <c r="F49" s="17"/>
      <c r="G49" s="17"/>
      <c r="H49" s="17"/>
      <c r="I49" s="17"/>
      <c r="J49" s="17"/>
      <c r="K49" s="17"/>
      <c r="L49" s="17"/>
      <c r="M49" s="17"/>
      <c r="N49" s="17"/>
      <c r="O49" s="17"/>
      <c r="P49" s="17"/>
      <c r="Q49" s="17"/>
      <c r="R49" s="17"/>
    </row>
    <row r="50" spans="2:18" x14ac:dyDescent="0.2">
      <c r="B50" s="17"/>
      <c r="C50" s="17"/>
      <c r="D50" s="17"/>
      <c r="E50" s="17"/>
      <c r="F50" s="17"/>
      <c r="G50" s="17"/>
      <c r="H50" s="17"/>
      <c r="I50" s="17"/>
      <c r="J50" s="17"/>
      <c r="K50" s="17"/>
      <c r="L50" s="17"/>
      <c r="M50" s="17"/>
      <c r="N50" s="17"/>
      <c r="O50" s="17"/>
      <c r="P50" s="17"/>
      <c r="Q50" s="17"/>
      <c r="R50" s="17"/>
    </row>
    <row r="51" spans="2:18" x14ac:dyDescent="0.2">
      <c r="B51" s="17"/>
      <c r="C51" s="17"/>
      <c r="D51" s="17"/>
      <c r="E51" s="17"/>
      <c r="F51" s="17"/>
      <c r="G51" s="17"/>
      <c r="H51" s="17"/>
      <c r="I51" s="17"/>
      <c r="J51" s="17"/>
      <c r="K51" s="17"/>
      <c r="L51" s="17"/>
      <c r="M51" s="17"/>
      <c r="N51" s="17"/>
      <c r="O51" s="17"/>
      <c r="P51" s="17"/>
      <c r="Q51" s="17"/>
      <c r="R51" s="17"/>
    </row>
    <row r="52" spans="2:18" x14ac:dyDescent="0.2">
      <c r="B52" s="17"/>
      <c r="C52" s="17"/>
      <c r="D52" s="17"/>
      <c r="E52" s="17"/>
      <c r="F52" s="17"/>
      <c r="G52" s="17"/>
      <c r="H52" s="17"/>
      <c r="I52" s="17"/>
      <c r="J52" s="17"/>
      <c r="K52" s="17"/>
      <c r="L52" s="17"/>
      <c r="M52" s="17"/>
      <c r="N52" s="17"/>
      <c r="O52" s="17"/>
      <c r="P52" s="17"/>
      <c r="Q52" s="17"/>
      <c r="R52" s="17"/>
    </row>
    <row r="53" spans="2:18" x14ac:dyDescent="0.2">
      <c r="B53" s="17"/>
      <c r="C53" s="17"/>
      <c r="D53" s="17"/>
      <c r="E53" s="17"/>
      <c r="F53" s="17"/>
      <c r="G53" s="17"/>
      <c r="H53" s="17"/>
      <c r="I53" s="17"/>
      <c r="J53" s="17"/>
      <c r="K53" s="17"/>
      <c r="L53" s="17"/>
      <c r="M53" s="17"/>
      <c r="N53" s="17"/>
      <c r="O53" s="17"/>
      <c r="P53" s="17"/>
      <c r="Q53" s="17"/>
      <c r="R53" s="17"/>
    </row>
    <row r="54" spans="2:18" x14ac:dyDescent="0.2">
      <c r="B54" s="17"/>
      <c r="C54" s="17"/>
      <c r="D54" s="17"/>
      <c r="E54" s="17"/>
      <c r="F54" s="17"/>
      <c r="G54" s="17"/>
      <c r="H54" s="17"/>
      <c r="I54" s="17"/>
      <c r="J54" s="17"/>
      <c r="K54" s="17"/>
      <c r="L54" s="17"/>
      <c r="M54" s="17"/>
      <c r="N54" s="17"/>
      <c r="O54" s="17"/>
      <c r="P54" s="17"/>
      <c r="Q54" s="17"/>
      <c r="R54" s="17"/>
    </row>
    <row r="55" spans="2:18" x14ac:dyDescent="0.2">
      <c r="B55" s="17"/>
      <c r="C55" s="17"/>
      <c r="D55" s="17"/>
      <c r="E55" s="17"/>
      <c r="F55" s="17"/>
      <c r="G55" s="17"/>
      <c r="H55" s="17"/>
      <c r="I55" s="17"/>
      <c r="J55" s="17"/>
      <c r="K55" s="17"/>
      <c r="L55" s="17"/>
      <c r="M55" s="17"/>
      <c r="N55" s="17"/>
      <c r="O55" s="17"/>
      <c r="P55" s="17"/>
      <c r="Q55" s="17"/>
      <c r="R55" s="17"/>
    </row>
    <row r="56" spans="2:18" x14ac:dyDescent="0.2">
      <c r="B56" s="17"/>
      <c r="C56" s="17"/>
      <c r="D56" s="17"/>
      <c r="E56" s="17"/>
      <c r="F56" s="17"/>
      <c r="G56" s="17"/>
      <c r="H56" s="17"/>
      <c r="I56" s="17"/>
      <c r="J56" s="17"/>
      <c r="K56" s="17"/>
      <c r="L56" s="17"/>
      <c r="M56" s="17"/>
      <c r="N56" s="17"/>
      <c r="O56" s="17"/>
      <c r="P56" s="17"/>
      <c r="Q56" s="17"/>
      <c r="R56" s="17"/>
    </row>
    <row r="57" spans="2:18" x14ac:dyDescent="0.2">
      <c r="B57" s="17"/>
      <c r="C57" s="17"/>
      <c r="D57" s="17"/>
      <c r="E57" s="17"/>
      <c r="F57" s="17"/>
      <c r="G57" s="17"/>
      <c r="H57" s="17"/>
      <c r="I57" s="17"/>
      <c r="J57" s="17"/>
      <c r="K57" s="17"/>
      <c r="L57" s="17"/>
      <c r="M57" s="17"/>
      <c r="N57" s="17"/>
      <c r="O57" s="17"/>
      <c r="P57" s="17"/>
      <c r="Q57" s="17"/>
      <c r="R57" s="17"/>
    </row>
    <row r="58" spans="2:18" x14ac:dyDescent="0.2">
      <c r="B58" s="17"/>
      <c r="C58" s="17"/>
      <c r="D58" s="17"/>
      <c r="E58" s="17"/>
      <c r="F58" s="17"/>
      <c r="G58" s="17"/>
      <c r="H58" s="17"/>
      <c r="I58" s="17"/>
      <c r="J58" s="17"/>
      <c r="K58" s="17"/>
      <c r="L58" s="17"/>
      <c r="M58" s="17"/>
      <c r="N58" s="17"/>
      <c r="O58" s="17"/>
      <c r="P58" s="17"/>
      <c r="Q58" s="17"/>
      <c r="R58" s="17"/>
    </row>
    <row r="59" spans="2:18" x14ac:dyDescent="0.2">
      <c r="B59" s="17"/>
      <c r="C59" s="17"/>
      <c r="D59" s="17"/>
      <c r="E59" s="17"/>
      <c r="F59" s="17"/>
      <c r="G59" s="17"/>
      <c r="H59" s="17"/>
      <c r="I59" s="17"/>
      <c r="J59" s="17"/>
      <c r="K59" s="17"/>
      <c r="L59" s="17"/>
      <c r="M59" s="17"/>
      <c r="N59" s="17"/>
      <c r="O59" s="17"/>
      <c r="P59" s="17"/>
      <c r="Q59" s="17"/>
      <c r="R59" s="17"/>
    </row>
  </sheetData>
  <mergeCells count="20">
    <mergeCell ref="R10:S10"/>
    <mergeCell ref="B10:B11"/>
    <mergeCell ref="C10:D10"/>
    <mergeCell ref="E10:E11"/>
    <mergeCell ref="F10:G10"/>
    <mergeCell ref="H10:H11"/>
    <mergeCell ref="I10:J10"/>
    <mergeCell ref="K10:K11"/>
    <mergeCell ref="L10:M10"/>
    <mergeCell ref="N10:N11"/>
    <mergeCell ref="O10:P10"/>
    <mergeCell ref="Q10:Q11"/>
    <mergeCell ref="B9:G9"/>
    <mergeCell ref="H9:M9"/>
    <mergeCell ref="N9:S9"/>
    <mergeCell ref="R1:S1"/>
    <mergeCell ref="A3:S3"/>
    <mergeCell ref="A4:S4"/>
    <mergeCell ref="A5:S5"/>
    <mergeCell ref="A6:S6"/>
  </mergeCells>
  <pageMargins left="0" right="0" top="0" bottom="0" header="0.31496062992125984" footer="0.31496062992125984"/>
  <pageSetup scale="5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S63"/>
  <sheetViews>
    <sheetView topLeftCell="A13" workbookViewId="0">
      <selection activeCell="Q34" sqref="Q34"/>
    </sheetView>
  </sheetViews>
  <sheetFormatPr defaultColWidth="16" defaultRowHeight="12.75" x14ac:dyDescent="0.2"/>
  <cols>
    <col min="1" max="1" width="45.28515625" style="1" customWidth="1"/>
    <col min="2" max="2" width="17" style="1" bestFit="1" customWidth="1"/>
    <col min="3" max="13" width="16.140625" style="1" bestFit="1" customWidth="1"/>
    <col min="14" max="14" width="17" style="1" bestFit="1" customWidth="1"/>
    <col min="15" max="15" width="16.140625" style="1" bestFit="1" customWidth="1"/>
    <col min="16" max="256" width="16" style="1"/>
    <col min="257" max="257" width="45.28515625" style="1" customWidth="1"/>
    <col min="258" max="258" width="17" style="1" bestFit="1" customWidth="1"/>
    <col min="259" max="269" width="16.140625" style="1" bestFit="1" customWidth="1"/>
    <col min="270" max="270" width="17" style="1" bestFit="1" customWidth="1"/>
    <col min="271" max="271" width="16.140625" style="1" bestFit="1" customWidth="1"/>
    <col min="272" max="512" width="16" style="1"/>
    <col min="513" max="513" width="45.28515625" style="1" customWidth="1"/>
    <col min="514" max="514" width="17" style="1" bestFit="1" customWidth="1"/>
    <col min="515" max="525" width="16.140625" style="1" bestFit="1" customWidth="1"/>
    <col min="526" max="526" width="17" style="1" bestFit="1" customWidth="1"/>
    <col min="527" max="527" width="16.140625" style="1" bestFit="1" customWidth="1"/>
    <col min="528" max="768" width="16" style="1"/>
    <col min="769" max="769" width="45.28515625" style="1" customWidth="1"/>
    <col min="770" max="770" width="17" style="1" bestFit="1" customWidth="1"/>
    <col min="771" max="781" width="16.140625" style="1" bestFit="1" customWidth="1"/>
    <col min="782" max="782" width="17" style="1" bestFit="1" customWidth="1"/>
    <col min="783" max="783" width="16.140625" style="1" bestFit="1" customWidth="1"/>
    <col min="784" max="1024" width="16" style="1"/>
    <col min="1025" max="1025" width="45.28515625" style="1" customWidth="1"/>
    <col min="1026" max="1026" width="17" style="1" bestFit="1" customWidth="1"/>
    <col min="1027" max="1037" width="16.140625" style="1" bestFit="1" customWidth="1"/>
    <col min="1038" max="1038" width="17" style="1" bestFit="1" customWidth="1"/>
    <col min="1039" max="1039" width="16.140625" style="1" bestFit="1" customWidth="1"/>
    <col min="1040" max="1280" width="16" style="1"/>
    <col min="1281" max="1281" width="45.28515625" style="1" customWidth="1"/>
    <col min="1282" max="1282" width="17" style="1" bestFit="1" customWidth="1"/>
    <col min="1283" max="1293" width="16.140625" style="1" bestFit="1" customWidth="1"/>
    <col min="1294" max="1294" width="17" style="1" bestFit="1" customWidth="1"/>
    <col min="1295" max="1295" width="16.140625" style="1" bestFit="1" customWidth="1"/>
    <col min="1296" max="1536" width="16" style="1"/>
    <col min="1537" max="1537" width="45.28515625" style="1" customWidth="1"/>
    <col min="1538" max="1538" width="17" style="1" bestFit="1" customWidth="1"/>
    <col min="1539" max="1549" width="16.140625" style="1" bestFit="1" customWidth="1"/>
    <col min="1550" max="1550" width="17" style="1" bestFit="1" customWidth="1"/>
    <col min="1551" max="1551" width="16.140625" style="1" bestFit="1" customWidth="1"/>
    <col min="1552" max="1792" width="16" style="1"/>
    <col min="1793" max="1793" width="45.28515625" style="1" customWidth="1"/>
    <col min="1794" max="1794" width="17" style="1" bestFit="1" customWidth="1"/>
    <col min="1795" max="1805" width="16.140625" style="1" bestFit="1" customWidth="1"/>
    <col min="1806" max="1806" width="17" style="1" bestFit="1" customWidth="1"/>
    <col min="1807" max="1807" width="16.140625" style="1" bestFit="1" customWidth="1"/>
    <col min="1808" max="2048" width="16" style="1"/>
    <col min="2049" max="2049" width="45.28515625" style="1" customWidth="1"/>
    <col min="2050" max="2050" width="17" style="1" bestFit="1" customWidth="1"/>
    <col min="2051" max="2061" width="16.140625" style="1" bestFit="1" customWidth="1"/>
    <col min="2062" max="2062" width="17" style="1" bestFit="1" customWidth="1"/>
    <col min="2063" max="2063" width="16.140625" style="1" bestFit="1" customWidth="1"/>
    <col min="2064" max="2304" width="16" style="1"/>
    <col min="2305" max="2305" width="45.28515625" style="1" customWidth="1"/>
    <col min="2306" max="2306" width="17" style="1" bestFit="1" customWidth="1"/>
    <col min="2307" max="2317" width="16.140625" style="1" bestFit="1" customWidth="1"/>
    <col min="2318" max="2318" width="17" style="1" bestFit="1" customWidth="1"/>
    <col min="2319" max="2319" width="16.140625" style="1" bestFit="1" customWidth="1"/>
    <col min="2320" max="2560" width="16" style="1"/>
    <col min="2561" max="2561" width="45.28515625" style="1" customWidth="1"/>
    <col min="2562" max="2562" width="17" style="1" bestFit="1" customWidth="1"/>
    <col min="2563" max="2573" width="16.140625" style="1" bestFit="1" customWidth="1"/>
    <col min="2574" max="2574" width="17" style="1" bestFit="1" customWidth="1"/>
    <col min="2575" max="2575" width="16.140625" style="1" bestFit="1" customWidth="1"/>
    <col min="2576" max="2816" width="16" style="1"/>
    <col min="2817" max="2817" width="45.28515625" style="1" customWidth="1"/>
    <col min="2818" max="2818" width="17" style="1" bestFit="1" customWidth="1"/>
    <col min="2819" max="2829" width="16.140625" style="1" bestFit="1" customWidth="1"/>
    <col min="2830" max="2830" width="17" style="1" bestFit="1" customWidth="1"/>
    <col min="2831" max="2831" width="16.140625" style="1" bestFit="1" customWidth="1"/>
    <col min="2832" max="3072" width="16" style="1"/>
    <col min="3073" max="3073" width="45.28515625" style="1" customWidth="1"/>
    <col min="3074" max="3074" width="17" style="1" bestFit="1" customWidth="1"/>
    <col min="3075" max="3085" width="16.140625" style="1" bestFit="1" customWidth="1"/>
    <col min="3086" max="3086" width="17" style="1" bestFit="1" customWidth="1"/>
    <col min="3087" max="3087" width="16.140625" style="1" bestFit="1" customWidth="1"/>
    <col min="3088" max="3328" width="16" style="1"/>
    <col min="3329" max="3329" width="45.28515625" style="1" customWidth="1"/>
    <col min="3330" max="3330" width="17" style="1" bestFit="1" customWidth="1"/>
    <col min="3331" max="3341" width="16.140625" style="1" bestFit="1" customWidth="1"/>
    <col min="3342" max="3342" width="17" style="1" bestFit="1" customWidth="1"/>
    <col min="3343" max="3343" width="16.140625" style="1" bestFit="1" customWidth="1"/>
    <col min="3344" max="3584" width="16" style="1"/>
    <col min="3585" max="3585" width="45.28515625" style="1" customWidth="1"/>
    <col min="3586" max="3586" width="17" style="1" bestFit="1" customWidth="1"/>
    <col min="3587" max="3597" width="16.140625" style="1" bestFit="1" customWidth="1"/>
    <col min="3598" max="3598" width="17" style="1" bestFit="1" customWidth="1"/>
    <col min="3599" max="3599" width="16.140625" style="1" bestFit="1" customWidth="1"/>
    <col min="3600" max="3840" width="16" style="1"/>
    <col min="3841" max="3841" width="45.28515625" style="1" customWidth="1"/>
    <col min="3842" max="3842" width="17" style="1" bestFit="1" customWidth="1"/>
    <col min="3843" max="3853" width="16.140625" style="1" bestFit="1" customWidth="1"/>
    <col min="3854" max="3854" width="17" style="1" bestFit="1" customWidth="1"/>
    <col min="3855" max="3855" width="16.140625" style="1" bestFit="1" customWidth="1"/>
    <col min="3856" max="4096" width="16" style="1"/>
    <col min="4097" max="4097" width="45.28515625" style="1" customWidth="1"/>
    <col min="4098" max="4098" width="17" style="1" bestFit="1" customWidth="1"/>
    <col min="4099" max="4109" width="16.140625" style="1" bestFit="1" customWidth="1"/>
    <col min="4110" max="4110" width="17" style="1" bestFit="1" customWidth="1"/>
    <col min="4111" max="4111" width="16.140625" style="1" bestFit="1" customWidth="1"/>
    <col min="4112" max="4352" width="16" style="1"/>
    <col min="4353" max="4353" width="45.28515625" style="1" customWidth="1"/>
    <col min="4354" max="4354" width="17" style="1" bestFit="1" customWidth="1"/>
    <col min="4355" max="4365" width="16.140625" style="1" bestFit="1" customWidth="1"/>
    <col min="4366" max="4366" width="17" style="1" bestFit="1" customWidth="1"/>
    <col min="4367" max="4367" width="16.140625" style="1" bestFit="1" customWidth="1"/>
    <col min="4368" max="4608" width="16" style="1"/>
    <col min="4609" max="4609" width="45.28515625" style="1" customWidth="1"/>
    <col min="4610" max="4610" width="17" style="1" bestFit="1" customWidth="1"/>
    <col min="4611" max="4621" width="16.140625" style="1" bestFit="1" customWidth="1"/>
    <col min="4622" max="4622" width="17" style="1" bestFit="1" customWidth="1"/>
    <col min="4623" max="4623" width="16.140625" style="1" bestFit="1" customWidth="1"/>
    <col min="4624" max="4864" width="16" style="1"/>
    <col min="4865" max="4865" width="45.28515625" style="1" customWidth="1"/>
    <col min="4866" max="4866" width="17" style="1" bestFit="1" customWidth="1"/>
    <col min="4867" max="4877" width="16.140625" style="1" bestFit="1" customWidth="1"/>
    <col min="4878" max="4878" width="17" style="1" bestFit="1" customWidth="1"/>
    <col min="4879" max="4879" width="16.140625" style="1" bestFit="1" customWidth="1"/>
    <col min="4880" max="5120" width="16" style="1"/>
    <col min="5121" max="5121" width="45.28515625" style="1" customWidth="1"/>
    <col min="5122" max="5122" width="17" style="1" bestFit="1" customWidth="1"/>
    <col min="5123" max="5133" width="16.140625" style="1" bestFit="1" customWidth="1"/>
    <col min="5134" max="5134" width="17" style="1" bestFit="1" customWidth="1"/>
    <col min="5135" max="5135" width="16.140625" style="1" bestFit="1" customWidth="1"/>
    <col min="5136" max="5376" width="16" style="1"/>
    <col min="5377" max="5377" width="45.28515625" style="1" customWidth="1"/>
    <col min="5378" max="5378" width="17" style="1" bestFit="1" customWidth="1"/>
    <col min="5379" max="5389" width="16.140625" style="1" bestFit="1" customWidth="1"/>
    <col min="5390" max="5390" width="17" style="1" bestFit="1" customWidth="1"/>
    <col min="5391" max="5391" width="16.140625" style="1" bestFit="1" customWidth="1"/>
    <col min="5392" max="5632" width="16" style="1"/>
    <col min="5633" max="5633" width="45.28515625" style="1" customWidth="1"/>
    <col min="5634" max="5634" width="17" style="1" bestFit="1" customWidth="1"/>
    <col min="5635" max="5645" width="16.140625" style="1" bestFit="1" customWidth="1"/>
    <col min="5646" max="5646" width="17" style="1" bestFit="1" customWidth="1"/>
    <col min="5647" max="5647" width="16.140625" style="1" bestFit="1" customWidth="1"/>
    <col min="5648" max="5888" width="16" style="1"/>
    <col min="5889" max="5889" width="45.28515625" style="1" customWidth="1"/>
    <col min="5890" max="5890" width="17" style="1" bestFit="1" customWidth="1"/>
    <col min="5891" max="5901" width="16.140625" style="1" bestFit="1" customWidth="1"/>
    <col min="5902" max="5902" width="17" style="1" bestFit="1" customWidth="1"/>
    <col min="5903" max="5903" width="16.140625" style="1" bestFit="1" customWidth="1"/>
    <col min="5904" max="6144" width="16" style="1"/>
    <col min="6145" max="6145" width="45.28515625" style="1" customWidth="1"/>
    <col min="6146" max="6146" width="17" style="1" bestFit="1" customWidth="1"/>
    <col min="6147" max="6157" width="16.140625" style="1" bestFit="1" customWidth="1"/>
    <col min="6158" max="6158" width="17" style="1" bestFit="1" customWidth="1"/>
    <col min="6159" max="6159" width="16.140625" style="1" bestFit="1" customWidth="1"/>
    <col min="6160" max="6400" width="16" style="1"/>
    <col min="6401" max="6401" width="45.28515625" style="1" customWidth="1"/>
    <col min="6402" max="6402" width="17" style="1" bestFit="1" customWidth="1"/>
    <col min="6403" max="6413" width="16.140625" style="1" bestFit="1" customWidth="1"/>
    <col min="6414" max="6414" width="17" style="1" bestFit="1" customWidth="1"/>
    <col min="6415" max="6415" width="16.140625" style="1" bestFit="1" customWidth="1"/>
    <col min="6416" max="6656" width="16" style="1"/>
    <col min="6657" max="6657" width="45.28515625" style="1" customWidth="1"/>
    <col min="6658" max="6658" width="17" style="1" bestFit="1" customWidth="1"/>
    <col min="6659" max="6669" width="16.140625" style="1" bestFit="1" customWidth="1"/>
    <col min="6670" max="6670" width="17" style="1" bestFit="1" customWidth="1"/>
    <col min="6671" max="6671" width="16.140625" style="1" bestFit="1" customWidth="1"/>
    <col min="6672" max="6912" width="16" style="1"/>
    <col min="6913" max="6913" width="45.28515625" style="1" customWidth="1"/>
    <col min="6914" max="6914" width="17" style="1" bestFit="1" customWidth="1"/>
    <col min="6915" max="6925" width="16.140625" style="1" bestFit="1" customWidth="1"/>
    <col min="6926" max="6926" width="17" style="1" bestFit="1" customWidth="1"/>
    <col min="6927" max="6927" width="16.140625" style="1" bestFit="1" customWidth="1"/>
    <col min="6928" max="7168" width="16" style="1"/>
    <col min="7169" max="7169" width="45.28515625" style="1" customWidth="1"/>
    <col min="7170" max="7170" width="17" style="1" bestFit="1" customWidth="1"/>
    <col min="7171" max="7181" width="16.140625" style="1" bestFit="1" customWidth="1"/>
    <col min="7182" max="7182" width="17" style="1" bestFit="1" customWidth="1"/>
    <col min="7183" max="7183" width="16.140625" style="1" bestFit="1" customWidth="1"/>
    <col min="7184" max="7424" width="16" style="1"/>
    <col min="7425" max="7425" width="45.28515625" style="1" customWidth="1"/>
    <col min="7426" max="7426" width="17" style="1" bestFit="1" customWidth="1"/>
    <col min="7427" max="7437" width="16.140625" style="1" bestFit="1" customWidth="1"/>
    <col min="7438" max="7438" width="17" style="1" bestFit="1" customWidth="1"/>
    <col min="7439" max="7439" width="16.140625" style="1" bestFit="1" customWidth="1"/>
    <col min="7440" max="7680" width="16" style="1"/>
    <col min="7681" max="7681" width="45.28515625" style="1" customWidth="1"/>
    <col min="7682" max="7682" width="17" style="1" bestFit="1" customWidth="1"/>
    <col min="7683" max="7693" width="16.140625" style="1" bestFit="1" customWidth="1"/>
    <col min="7694" max="7694" width="17" style="1" bestFit="1" customWidth="1"/>
    <col min="7695" max="7695" width="16.140625" style="1" bestFit="1" customWidth="1"/>
    <col min="7696" max="7936" width="16" style="1"/>
    <col min="7937" max="7937" width="45.28515625" style="1" customWidth="1"/>
    <col min="7938" max="7938" width="17" style="1" bestFit="1" customWidth="1"/>
    <col min="7939" max="7949" width="16.140625" style="1" bestFit="1" customWidth="1"/>
    <col min="7950" max="7950" width="17" style="1" bestFit="1" customWidth="1"/>
    <col min="7951" max="7951" width="16.140625" style="1" bestFit="1" customWidth="1"/>
    <col min="7952" max="8192" width="16" style="1"/>
    <col min="8193" max="8193" width="45.28515625" style="1" customWidth="1"/>
    <col min="8194" max="8194" width="17" style="1" bestFit="1" customWidth="1"/>
    <col min="8195" max="8205" width="16.140625" style="1" bestFit="1" customWidth="1"/>
    <col min="8206" max="8206" width="17" style="1" bestFit="1" customWidth="1"/>
    <col min="8207" max="8207" width="16.140625" style="1" bestFit="1" customWidth="1"/>
    <col min="8208" max="8448" width="16" style="1"/>
    <col min="8449" max="8449" width="45.28515625" style="1" customWidth="1"/>
    <col min="8450" max="8450" width="17" style="1" bestFit="1" customWidth="1"/>
    <col min="8451" max="8461" width="16.140625" style="1" bestFit="1" customWidth="1"/>
    <col min="8462" max="8462" width="17" style="1" bestFit="1" customWidth="1"/>
    <col min="8463" max="8463" width="16.140625" style="1" bestFit="1" customWidth="1"/>
    <col min="8464" max="8704" width="16" style="1"/>
    <col min="8705" max="8705" width="45.28515625" style="1" customWidth="1"/>
    <col min="8706" max="8706" width="17" style="1" bestFit="1" customWidth="1"/>
    <col min="8707" max="8717" width="16.140625" style="1" bestFit="1" customWidth="1"/>
    <col min="8718" max="8718" width="17" style="1" bestFit="1" customWidth="1"/>
    <col min="8719" max="8719" width="16.140625" style="1" bestFit="1" customWidth="1"/>
    <col min="8720" max="8960" width="16" style="1"/>
    <col min="8961" max="8961" width="45.28515625" style="1" customWidth="1"/>
    <col min="8962" max="8962" width="17" style="1" bestFit="1" customWidth="1"/>
    <col min="8963" max="8973" width="16.140625" style="1" bestFit="1" customWidth="1"/>
    <col min="8974" max="8974" width="17" style="1" bestFit="1" customWidth="1"/>
    <col min="8975" max="8975" width="16.140625" style="1" bestFit="1" customWidth="1"/>
    <col min="8976" max="9216" width="16" style="1"/>
    <col min="9217" max="9217" width="45.28515625" style="1" customWidth="1"/>
    <col min="9218" max="9218" width="17" style="1" bestFit="1" customWidth="1"/>
    <col min="9219" max="9229" width="16.140625" style="1" bestFit="1" customWidth="1"/>
    <col min="9230" max="9230" width="17" style="1" bestFit="1" customWidth="1"/>
    <col min="9231" max="9231" width="16.140625" style="1" bestFit="1" customWidth="1"/>
    <col min="9232" max="9472" width="16" style="1"/>
    <col min="9473" max="9473" width="45.28515625" style="1" customWidth="1"/>
    <col min="9474" max="9474" width="17" style="1" bestFit="1" customWidth="1"/>
    <col min="9475" max="9485" width="16.140625" style="1" bestFit="1" customWidth="1"/>
    <col min="9486" max="9486" width="17" style="1" bestFit="1" customWidth="1"/>
    <col min="9487" max="9487" width="16.140625" style="1" bestFit="1" customWidth="1"/>
    <col min="9488" max="9728" width="16" style="1"/>
    <col min="9729" max="9729" width="45.28515625" style="1" customWidth="1"/>
    <col min="9730" max="9730" width="17" style="1" bestFit="1" customWidth="1"/>
    <col min="9731" max="9741" width="16.140625" style="1" bestFit="1" customWidth="1"/>
    <col min="9742" max="9742" width="17" style="1" bestFit="1" customWidth="1"/>
    <col min="9743" max="9743" width="16.140625" style="1" bestFit="1" customWidth="1"/>
    <col min="9744" max="9984" width="16" style="1"/>
    <col min="9985" max="9985" width="45.28515625" style="1" customWidth="1"/>
    <col min="9986" max="9986" width="17" style="1" bestFit="1" customWidth="1"/>
    <col min="9987" max="9997" width="16.140625" style="1" bestFit="1" customWidth="1"/>
    <col min="9998" max="9998" width="17" style="1" bestFit="1" customWidth="1"/>
    <col min="9999" max="9999" width="16.140625" style="1" bestFit="1" customWidth="1"/>
    <col min="10000" max="10240" width="16" style="1"/>
    <col min="10241" max="10241" width="45.28515625" style="1" customWidth="1"/>
    <col min="10242" max="10242" width="17" style="1" bestFit="1" customWidth="1"/>
    <col min="10243" max="10253" width="16.140625" style="1" bestFit="1" customWidth="1"/>
    <col min="10254" max="10254" width="17" style="1" bestFit="1" customWidth="1"/>
    <col min="10255" max="10255" width="16.140625" style="1" bestFit="1" customWidth="1"/>
    <col min="10256" max="10496" width="16" style="1"/>
    <col min="10497" max="10497" width="45.28515625" style="1" customWidth="1"/>
    <col min="10498" max="10498" width="17" style="1" bestFit="1" customWidth="1"/>
    <col min="10499" max="10509" width="16.140625" style="1" bestFit="1" customWidth="1"/>
    <col min="10510" max="10510" width="17" style="1" bestFit="1" customWidth="1"/>
    <col min="10511" max="10511" width="16.140625" style="1" bestFit="1" customWidth="1"/>
    <col min="10512" max="10752" width="16" style="1"/>
    <col min="10753" max="10753" width="45.28515625" style="1" customWidth="1"/>
    <col min="10754" max="10754" width="17" style="1" bestFit="1" customWidth="1"/>
    <col min="10755" max="10765" width="16.140625" style="1" bestFit="1" customWidth="1"/>
    <col min="10766" max="10766" width="17" style="1" bestFit="1" customWidth="1"/>
    <col min="10767" max="10767" width="16.140625" style="1" bestFit="1" customWidth="1"/>
    <col min="10768" max="11008" width="16" style="1"/>
    <col min="11009" max="11009" width="45.28515625" style="1" customWidth="1"/>
    <col min="11010" max="11010" width="17" style="1" bestFit="1" customWidth="1"/>
    <col min="11011" max="11021" width="16.140625" style="1" bestFit="1" customWidth="1"/>
    <col min="11022" max="11022" width="17" style="1" bestFit="1" customWidth="1"/>
    <col min="11023" max="11023" width="16.140625" style="1" bestFit="1" customWidth="1"/>
    <col min="11024" max="11264" width="16" style="1"/>
    <col min="11265" max="11265" width="45.28515625" style="1" customWidth="1"/>
    <col min="11266" max="11266" width="17" style="1" bestFit="1" customWidth="1"/>
    <col min="11267" max="11277" width="16.140625" style="1" bestFit="1" customWidth="1"/>
    <col min="11278" max="11278" width="17" style="1" bestFit="1" customWidth="1"/>
    <col min="11279" max="11279" width="16.140625" style="1" bestFit="1" customWidth="1"/>
    <col min="11280" max="11520" width="16" style="1"/>
    <col min="11521" max="11521" width="45.28515625" style="1" customWidth="1"/>
    <col min="11522" max="11522" width="17" style="1" bestFit="1" customWidth="1"/>
    <col min="11523" max="11533" width="16.140625" style="1" bestFit="1" customWidth="1"/>
    <col min="11534" max="11534" width="17" style="1" bestFit="1" customWidth="1"/>
    <col min="11535" max="11535" width="16.140625" style="1" bestFit="1" customWidth="1"/>
    <col min="11536" max="11776" width="16" style="1"/>
    <col min="11777" max="11777" width="45.28515625" style="1" customWidth="1"/>
    <col min="11778" max="11778" width="17" style="1" bestFit="1" customWidth="1"/>
    <col min="11779" max="11789" width="16.140625" style="1" bestFit="1" customWidth="1"/>
    <col min="11790" max="11790" width="17" style="1" bestFit="1" customWidth="1"/>
    <col min="11791" max="11791" width="16.140625" style="1" bestFit="1" customWidth="1"/>
    <col min="11792" max="12032" width="16" style="1"/>
    <col min="12033" max="12033" width="45.28515625" style="1" customWidth="1"/>
    <col min="12034" max="12034" width="17" style="1" bestFit="1" customWidth="1"/>
    <col min="12035" max="12045" width="16.140625" style="1" bestFit="1" customWidth="1"/>
    <col min="12046" max="12046" width="17" style="1" bestFit="1" customWidth="1"/>
    <col min="12047" max="12047" width="16.140625" style="1" bestFit="1" customWidth="1"/>
    <col min="12048" max="12288" width="16" style="1"/>
    <col min="12289" max="12289" width="45.28515625" style="1" customWidth="1"/>
    <col min="12290" max="12290" width="17" style="1" bestFit="1" customWidth="1"/>
    <col min="12291" max="12301" width="16.140625" style="1" bestFit="1" customWidth="1"/>
    <col min="12302" max="12302" width="17" style="1" bestFit="1" customWidth="1"/>
    <col min="12303" max="12303" width="16.140625" style="1" bestFit="1" customWidth="1"/>
    <col min="12304" max="12544" width="16" style="1"/>
    <col min="12545" max="12545" width="45.28515625" style="1" customWidth="1"/>
    <col min="12546" max="12546" width="17" style="1" bestFit="1" customWidth="1"/>
    <col min="12547" max="12557" width="16.140625" style="1" bestFit="1" customWidth="1"/>
    <col min="12558" max="12558" width="17" style="1" bestFit="1" customWidth="1"/>
    <col min="12559" max="12559" width="16.140625" style="1" bestFit="1" customWidth="1"/>
    <col min="12560" max="12800" width="16" style="1"/>
    <col min="12801" max="12801" width="45.28515625" style="1" customWidth="1"/>
    <col min="12802" max="12802" width="17" style="1" bestFit="1" customWidth="1"/>
    <col min="12803" max="12813" width="16.140625" style="1" bestFit="1" customWidth="1"/>
    <col min="12814" max="12814" width="17" style="1" bestFit="1" customWidth="1"/>
    <col min="12815" max="12815" width="16.140625" style="1" bestFit="1" customWidth="1"/>
    <col min="12816" max="13056" width="16" style="1"/>
    <col min="13057" max="13057" width="45.28515625" style="1" customWidth="1"/>
    <col min="13058" max="13058" width="17" style="1" bestFit="1" customWidth="1"/>
    <col min="13059" max="13069" width="16.140625" style="1" bestFit="1" customWidth="1"/>
    <col min="13070" max="13070" width="17" style="1" bestFit="1" customWidth="1"/>
    <col min="13071" max="13071" width="16.140625" style="1" bestFit="1" customWidth="1"/>
    <col min="13072" max="13312" width="16" style="1"/>
    <col min="13313" max="13313" width="45.28515625" style="1" customWidth="1"/>
    <col min="13314" max="13314" width="17" style="1" bestFit="1" customWidth="1"/>
    <col min="13315" max="13325" width="16.140625" style="1" bestFit="1" customWidth="1"/>
    <col min="13326" max="13326" width="17" style="1" bestFit="1" customWidth="1"/>
    <col min="13327" max="13327" width="16.140625" style="1" bestFit="1" customWidth="1"/>
    <col min="13328" max="13568" width="16" style="1"/>
    <col min="13569" max="13569" width="45.28515625" style="1" customWidth="1"/>
    <col min="13570" max="13570" width="17" style="1" bestFit="1" customWidth="1"/>
    <col min="13571" max="13581" width="16.140625" style="1" bestFit="1" customWidth="1"/>
    <col min="13582" max="13582" width="17" style="1" bestFit="1" customWidth="1"/>
    <col min="13583" max="13583" width="16.140625" style="1" bestFit="1" customWidth="1"/>
    <col min="13584" max="13824" width="16" style="1"/>
    <col min="13825" max="13825" width="45.28515625" style="1" customWidth="1"/>
    <col min="13826" max="13826" width="17" style="1" bestFit="1" customWidth="1"/>
    <col min="13827" max="13837" width="16.140625" style="1" bestFit="1" customWidth="1"/>
    <col min="13838" max="13838" width="17" style="1" bestFit="1" customWidth="1"/>
    <col min="13839" max="13839" width="16.140625" style="1" bestFit="1" customWidth="1"/>
    <col min="13840" max="14080" width="16" style="1"/>
    <col min="14081" max="14081" width="45.28515625" style="1" customWidth="1"/>
    <col min="14082" max="14082" width="17" style="1" bestFit="1" customWidth="1"/>
    <col min="14083" max="14093" width="16.140625" style="1" bestFit="1" customWidth="1"/>
    <col min="14094" max="14094" width="17" style="1" bestFit="1" customWidth="1"/>
    <col min="14095" max="14095" width="16.140625" style="1" bestFit="1" customWidth="1"/>
    <col min="14096" max="14336" width="16" style="1"/>
    <col min="14337" max="14337" width="45.28515625" style="1" customWidth="1"/>
    <col min="14338" max="14338" width="17" style="1" bestFit="1" customWidth="1"/>
    <col min="14339" max="14349" width="16.140625" style="1" bestFit="1" customWidth="1"/>
    <col min="14350" max="14350" width="17" style="1" bestFit="1" customWidth="1"/>
    <col min="14351" max="14351" width="16.140625" style="1" bestFit="1" customWidth="1"/>
    <col min="14352" max="14592" width="16" style="1"/>
    <col min="14593" max="14593" width="45.28515625" style="1" customWidth="1"/>
    <col min="14594" max="14594" width="17" style="1" bestFit="1" customWidth="1"/>
    <col min="14595" max="14605" width="16.140625" style="1" bestFit="1" customWidth="1"/>
    <col min="14606" max="14606" width="17" style="1" bestFit="1" customWidth="1"/>
    <col min="14607" max="14607" width="16.140625" style="1" bestFit="1" customWidth="1"/>
    <col min="14608" max="14848" width="16" style="1"/>
    <col min="14849" max="14849" width="45.28515625" style="1" customWidth="1"/>
    <col min="14850" max="14850" width="17" style="1" bestFit="1" customWidth="1"/>
    <col min="14851" max="14861" width="16.140625" style="1" bestFit="1" customWidth="1"/>
    <col min="14862" max="14862" width="17" style="1" bestFit="1" customWidth="1"/>
    <col min="14863" max="14863" width="16.140625" style="1" bestFit="1" customWidth="1"/>
    <col min="14864" max="15104" width="16" style="1"/>
    <col min="15105" max="15105" width="45.28515625" style="1" customWidth="1"/>
    <col min="15106" max="15106" width="17" style="1" bestFit="1" customWidth="1"/>
    <col min="15107" max="15117" width="16.140625" style="1" bestFit="1" customWidth="1"/>
    <col min="15118" max="15118" width="17" style="1" bestFit="1" customWidth="1"/>
    <col min="15119" max="15119" width="16.140625" style="1" bestFit="1" customWidth="1"/>
    <col min="15120" max="15360" width="16" style="1"/>
    <col min="15361" max="15361" width="45.28515625" style="1" customWidth="1"/>
    <col min="15362" max="15362" width="17" style="1" bestFit="1" customWidth="1"/>
    <col min="15363" max="15373" width="16.140625" style="1" bestFit="1" customWidth="1"/>
    <col min="15374" max="15374" width="17" style="1" bestFit="1" customWidth="1"/>
    <col min="15375" max="15375" width="16.140625" style="1" bestFit="1" customWidth="1"/>
    <col min="15376" max="15616" width="16" style="1"/>
    <col min="15617" max="15617" width="45.28515625" style="1" customWidth="1"/>
    <col min="15618" max="15618" width="17" style="1" bestFit="1" customWidth="1"/>
    <col min="15619" max="15629" width="16.140625" style="1" bestFit="1" customWidth="1"/>
    <col min="15630" max="15630" width="17" style="1" bestFit="1" customWidth="1"/>
    <col min="15631" max="15631" width="16.140625" style="1" bestFit="1" customWidth="1"/>
    <col min="15632" max="15872" width="16" style="1"/>
    <col min="15873" max="15873" width="45.28515625" style="1" customWidth="1"/>
    <col min="15874" max="15874" width="17" style="1" bestFit="1" customWidth="1"/>
    <col min="15875" max="15885" width="16.140625" style="1" bestFit="1" customWidth="1"/>
    <col min="15886" max="15886" width="17" style="1" bestFit="1" customWidth="1"/>
    <col min="15887" max="15887" width="16.140625" style="1" bestFit="1" customWidth="1"/>
    <col min="15888" max="16128" width="16" style="1"/>
    <col min="16129" max="16129" width="45.28515625" style="1" customWidth="1"/>
    <col min="16130" max="16130" width="17" style="1" bestFit="1" customWidth="1"/>
    <col min="16131" max="16141" width="16.140625" style="1" bestFit="1" customWidth="1"/>
    <col min="16142" max="16142" width="17" style="1" bestFit="1" customWidth="1"/>
    <col min="16143" max="16143" width="16.140625" style="1" bestFit="1" customWidth="1"/>
    <col min="16144" max="16384" width="16" style="1"/>
  </cols>
  <sheetData>
    <row r="1" spans="1:19" ht="18" customHeight="1" thickBot="1" x14ac:dyDescent="0.25">
      <c r="R1" s="325" t="s">
        <v>73</v>
      </c>
      <c r="S1" s="326"/>
    </row>
    <row r="3" spans="1:19" ht="23.25" x14ac:dyDescent="0.35">
      <c r="A3" s="300" t="s">
        <v>33</v>
      </c>
      <c r="B3" s="300"/>
      <c r="C3" s="300"/>
      <c r="D3" s="300"/>
      <c r="E3" s="300"/>
      <c r="F3" s="300"/>
      <c r="G3" s="300"/>
      <c r="H3" s="300"/>
      <c r="I3" s="300"/>
      <c r="J3" s="300"/>
      <c r="K3" s="300"/>
      <c r="L3" s="300"/>
      <c r="M3" s="300"/>
      <c r="N3" s="300"/>
      <c r="O3" s="300"/>
      <c r="P3" s="300"/>
      <c r="Q3" s="300"/>
      <c r="R3" s="300"/>
      <c r="S3" s="300"/>
    </row>
    <row r="4" spans="1:19" ht="23.25" x14ac:dyDescent="0.35">
      <c r="A4" s="300" t="s">
        <v>14</v>
      </c>
      <c r="B4" s="300"/>
      <c r="C4" s="300"/>
      <c r="D4" s="300"/>
      <c r="E4" s="300"/>
      <c r="F4" s="300"/>
      <c r="G4" s="300"/>
      <c r="H4" s="300"/>
      <c r="I4" s="300"/>
      <c r="J4" s="300"/>
      <c r="K4" s="300"/>
      <c r="L4" s="300"/>
      <c r="M4" s="300"/>
      <c r="N4" s="300"/>
      <c r="O4" s="300"/>
      <c r="P4" s="300"/>
      <c r="Q4" s="300"/>
      <c r="R4" s="300"/>
      <c r="S4" s="300"/>
    </row>
    <row r="5" spans="1:19" ht="18" customHeight="1" x14ac:dyDescent="0.3">
      <c r="A5" s="301" t="s">
        <v>84</v>
      </c>
      <c r="B5" s="301"/>
      <c r="C5" s="301"/>
      <c r="D5" s="301"/>
      <c r="E5" s="301"/>
      <c r="F5" s="301"/>
      <c r="G5" s="301"/>
      <c r="H5" s="301"/>
      <c r="I5" s="301"/>
      <c r="J5" s="301"/>
      <c r="K5" s="301"/>
      <c r="L5" s="301"/>
      <c r="M5" s="301"/>
      <c r="N5" s="301"/>
      <c r="O5" s="301"/>
      <c r="P5" s="301"/>
      <c r="Q5" s="301"/>
      <c r="R5" s="301"/>
      <c r="S5" s="301"/>
    </row>
    <row r="6" spans="1:19" ht="18" customHeight="1" x14ac:dyDescent="0.3">
      <c r="A6" s="301" t="s">
        <v>26</v>
      </c>
      <c r="B6" s="301"/>
      <c r="C6" s="301"/>
      <c r="D6" s="301"/>
      <c r="E6" s="301"/>
      <c r="F6" s="301"/>
      <c r="G6" s="301"/>
      <c r="H6" s="301"/>
      <c r="I6" s="301"/>
      <c r="J6" s="301"/>
      <c r="K6" s="301"/>
      <c r="L6" s="301"/>
      <c r="M6" s="301"/>
      <c r="N6" s="301"/>
      <c r="O6" s="301"/>
      <c r="P6" s="301"/>
      <c r="Q6" s="301"/>
      <c r="R6" s="301"/>
      <c r="S6" s="301"/>
    </row>
    <row r="7" spans="1:19" ht="15.75" x14ac:dyDescent="0.25">
      <c r="A7" s="2"/>
      <c r="B7" s="2"/>
      <c r="C7" s="2"/>
      <c r="D7" s="2"/>
      <c r="E7" s="2"/>
      <c r="F7" s="2"/>
      <c r="G7" s="2"/>
      <c r="H7" s="2"/>
      <c r="I7" s="2"/>
      <c r="J7" s="2"/>
      <c r="K7" s="2"/>
      <c r="L7" s="2"/>
      <c r="M7" s="2"/>
      <c r="N7" s="2"/>
      <c r="O7" s="2"/>
      <c r="P7" s="2"/>
      <c r="Q7" s="2"/>
      <c r="R7" s="3"/>
      <c r="S7" s="3"/>
    </row>
    <row r="8" spans="1:19" ht="16.5" thickBot="1" x14ac:dyDescent="0.3">
      <c r="A8" s="2"/>
      <c r="B8" s="2"/>
      <c r="C8" s="2"/>
      <c r="D8" s="2"/>
      <c r="E8" s="2"/>
      <c r="F8" s="2"/>
      <c r="G8" s="2"/>
      <c r="H8" s="2"/>
      <c r="I8" s="2"/>
      <c r="J8" s="2"/>
      <c r="K8" s="2"/>
      <c r="L8" s="2"/>
      <c r="M8" s="2"/>
      <c r="N8" s="2"/>
      <c r="O8" s="2"/>
      <c r="P8" s="2"/>
      <c r="Q8" s="2"/>
      <c r="R8" s="3"/>
      <c r="S8" s="3"/>
    </row>
    <row r="9" spans="1:19" ht="15" customHeight="1" thickBot="1" x14ac:dyDescent="0.25">
      <c r="A9" s="19"/>
      <c r="B9" s="330" t="s">
        <v>19</v>
      </c>
      <c r="C9" s="332"/>
      <c r="D9" s="332"/>
      <c r="E9" s="332"/>
      <c r="F9" s="332"/>
      <c r="G9" s="331"/>
      <c r="H9" s="330" t="s">
        <v>20</v>
      </c>
      <c r="I9" s="332"/>
      <c r="J9" s="332"/>
      <c r="K9" s="332"/>
      <c r="L9" s="332"/>
      <c r="M9" s="331"/>
      <c r="N9" s="327" t="s">
        <v>1</v>
      </c>
      <c r="O9" s="328"/>
      <c r="P9" s="328"/>
      <c r="Q9" s="328"/>
      <c r="R9" s="328"/>
      <c r="S9" s="329"/>
    </row>
    <row r="10" spans="1:19" ht="15" customHeight="1" thickBot="1" x14ac:dyDescent="0.25">
      <c r="A10" s="20" t="s">
        <v>0</v>
      </c>
      <c r="B10" s="302" t="s">
        <v>17</v>
      </c>
      <c r="C10" s="330" t="s">
        <v>2</v>
      </c>
      <c r="D10" s="331"/>
      <c r="E10" s="302" t="s">
        <v>28</v>
      </c>
      <c r="F10" s="304" t="s">
        <v>29</v>
      </c>
      <c r="G10" s="305"/>
      <c r="H10" s="302" t="s">
        <v>17</v>
      </c>
      <c r="I10" s="330" t="s">
        <v>2</v>
      </c>
      <c r="J10" s="331"/>
      <c r="K10" s="302" t="s">
        <v>28</v>
      </c>
      <c r="L10" s="330" t="s">
        <v>29</v>
      </c>
      <c r="M10" s="331"/>
      <c r="N10" s="302" t="s">
        <v>17</v>
      </c>
      <c r="O10" s="330" t="s">
        <v>2</v>
      </c>
      <c r="P10" s="331"/>
      <c r="Q10" s="302" t="s">
        <v>28</v>
      </c>
      <c r="R10" s="304" t="s">
        <v>29</v>
      </c>
      <c r="S10" s="305"/>
    </row>
    <row r="11" spans="1:19" ht="39" customHeight="1" thickBot="1" x14ac:dyDescent="0.25">
      <c r="A11" s="21"/>
      <c r="B11" s="303"/>
      <c r="C11" s="22" t="s">
        <v>3</v>
      </c>
      <c r="D11" s="22" t="s">
        <v>4</v>
      </c>
      <c r="E11" s="303"/>
      <c r="F11" s="23" t="s">
        <v>75</v>
      </c>
      <c r="G11" s="23" t="s">
        <v>31</v>
      </c>
      <c r="H11" s="303"/>
      <c r="I11" s="22" t="s">
        <v>3</v>
      </c>
      <c r="J11" s="22" t="s">
        <v>4</v>
      </c>
      <c r="K11" s="303"/>
      <c r="L11" s="23" t="s">
        <v>30</v>
      </c>
      <c r="M11" s="23" t="s">
        <v>31</v>
      </c>
      <c r="N11" s="303"/>
      <c r="O11" s="22" t="s">
        <v>3</v>
      </c>
      <c r="P11" s="22" t="s">
        <v>4</v>
      </c>
      <c r="Q11" s="303"/>
      <c r="R11" s="23" t="s">
        <v>30</v>
      </c>
      <c r="S11" s="23" t="s">
        <v>31</v>
      </c>
    </row>
    <row r="12" spans="1:19" ht="15" customHeight="1" x14ac:dyDescent="0.2">
      <c r="A12" s="6"/>
      <c r="B12" s="6"/>
      <c r="C12" s="6"/>
      <c r="D12" s="6"/>
      <c r="E12" s="6"/>
      <c r="F12" s="6"/>
      <c r="G12" s="6"/>
      <c r="H12" s="6"/>
      <c r="I12" s="6"/>
      <c r="J12" s="6"/>
      <c r="K12" s="6"/>
      <c r="L12" s="6"/>
      <c r="M12" s="6"/>
      <c r="N12" s="6"/>
      <c r="O12" s="6"/>
      <c r="P12" s="6"/>
      <c r="Q12" s="6"/>
      <c r="R12" s="6"/>
      <c r="S12" s="6"/>
    </row>
    <row r="13" spans="1:19" ht="15" customHeight="1" x14ac:dyDescent="0.2">
      <c r="A13" s="4" t="s">
        <v>1</v>
      </c>
      <c r="B13" s="7">
        <v>532788872.20999992</v>
      </c>
      <c r="C13" s="7">
        <v>604439</v>
      </c>
      <c r="D13" s="7">
        <v>317363190.07999998</v>
      </c>
      <c r="E13" s="7">
        <v>2080890.5899999999</v>
      </c>
      <c r="F13" s="7">
        <v>2861061.3699999992</v>
      </c>
      <c r="G13" s="7">
        <v>22708.52</v>
      </c>
      <c r="H13" s="7">
        <v>34635193.820000008</v>
      </c>
      <c r="I13" s="7">
        <v>101846</v>
      </c>
      <c r="J13" s="7">
        <v>13612749.390000001</v>
      </c>
      <c r="K13" s="7">
        <v>0</v>
      </c>
      <c r="L13" s="7">
        <v>2169759.25</v>
      </c>
      <c r="M13" s="11">
        <v>0</v>
      </c>
      <c r="N13" s="7">
        <v>567424066.02999997</v>
      </c>
      <c r="O13" s="7">
        <v>706285</v>
      </c>
      <c r="P13" s="7">
        <v>330975939.46999997</v>
      </c>
      <c r="Q13" s="7">
        <v>2080890.5899999999</v>
      </c>
      <c r="R13" s="7">
        <v>5030820.6199999992</v>
      </c>
      <c r="S13" s="7">
        <v>22708.52</v>
      </c>
    </row>
    <row r="14" spans="1:19" ht="15" customHeight="1" x14ac:dyDescent="0.2">
      <c r="A14" s="6"/>
      <c r="B14" s="9"/>
      <c r="C14" s="9"/>
      <c r="D14" s="9"/>
      <c r="E14" s="9"/>
      <c r="F14" s="9"/>
      <c r="G14" s="9"/>
      <c r="H14" s="9"/>
      <c r="I14" s="9"/>
      <c r="J14" s="9"/>
      <c r="K14" s="9"/>
      <c r="L14" s="9"/>
      <c r="M14" s="11"/>
      <c r="N14" s="9"/>
      <c r="O14" s="9"/>
      <c r="P14" s="9"/>
      <c r="Q14" s="9"/>
      <c r="R14" s="9"/>
      <c r="S14" s="9"/>
    </row>
    <row r="15" spans="1:19" ht="15" customHeight="1" x14ac:dyDescent="0.2">
      <c r="A15" s="10" t="s">
        <v>5</v>
      </c>
      <c r="B15" s="7">
        <v>143808980.04999998</v>
      </c>
      <c r="C15" s="7">
        <v>24384</v>
      </c>
      <c r="D15" s="7">
        <v>56321815.530000001</v>
      </c>
      <c r="E15" s="7">
        <v>2080890.5899999999</v>
      </c>
      <c r="F15" s="7">
        <v>2861061.3699999992</v>
      </c>
      <c r="G15" s="7">
        <v>22708.52</v>
      </c>
      <c r="H15" s="7">
        <v>14669951.199999999</v>
      </c>
      <c r="I15" s="7">
        <v>248</v>
      </c>
      <c r="J15" s="7">
        <v>2333200.1800000006</v>
      </c>
      <c r="K15" s="7">
        <v>0</v>
      </c>
      <c r="L15" s="7">
        <v>2169759.25</v>
      </c>
      <c r="M15" s="11">
        <v>0</v>
      </c>
      <c r="N15" s="7">
        <v>158478931.24999997</v>
      </c>
      <c r="O15" s="7">
        <v>24632</v>
      </c>
      <c r="P15" s="7">
        <v>58655015.710000001</v>
      </c>
      <c r="Q15" s="7">
        <v>2080890.5899999999</v>
      </c>
      <c r="R15" s="7">
        <v>5030820.6199999992</v>
      </c>
      <c r="S15" s="7">
        <v>22708.52</v>
      </c>
    </row>
    <row r="16" spans="1:19" ht="15" customHeight="1" x14ac:dyDescent="0.2">
      <c r="A16" s="6"/>
      <c r="B16" s="9"/>
      <c r="C16" s="9"/>
      <c r="D16" s="9"/>
      <c r="E16" s="9"/>
      <c r="F16" s="9"/>
      <c r="G16" s="9"/>
      <c r="H16" s="9"/>
      <c r="I16" s="9"/>
      <c r="J16" s="9"/>
      <c r="K16" s="9"/>
      <c r="L16" s="9"/>
      <c r="M16" s="11"/>
      <c r="N16" s="9"/>
      <c r="O16" s="9"/>
      <c r="P16" s="9"/>
      <c r="Q16" s="9"/>
      <c r="R16" s="9"/>
      <c r="S16" s="9"/>
    </row>
    <row r="17" spans="1:19" ht="15" customHeight="1" x14ac:dyDescent="0.2">
      <c r="A17" s="6" t="s">
        <v>23</v>
      </c>
      <c r="B17" s="8">
        <v>16917656.120000001</v>
      </c>
      <c r="C17" s="8">
        <v>634</v>
      </c>
      <c r="D17" s="8">
        <v>1771219.1000000003</v>
      </c>
      <c r="E17" s="8">
        <v>2030234.5799999998</v>
      </c>
      <c r="F17" s="8">
        <v>2750454.4899999993</v>
      </c>
      <c r="G17" s="8">
        <v>22708.52</v>
      </c>
      <c r="H17" s="9">
        <v>10479131.26</v>
      </c>
      <c r="I17" s="9">
        <v>15</v>
      </c>
      <c r="J17" s="9">
        <v>1392857.1400000001</v>
      </c>
      <c r="K17" s="9">
        <v>0</v>
      </c>
      <c r="L17" s="9">
        <v>2169759.25</v>
      </c>
      <c r="M17" s="11">
        <v>0</v>
      </c>
      <c r="N17" s="9">
        <v>27396787.380000003</v>
      </c>
      <c r="O17" s="9">
        <v>649</v>
      </c>
      <c r="P17" s="9">
        <v>3164076.24</v>
      </c>
      <c r="Q17" s="9">
        <v>2030234.5799999998</v>
      </c>
      <c r="R17" s="9">
        <v>4920213.7399999993</v>
      </c>
      <c r="S17" s="13">
        <v>22708.52</v>
      </c>
    </row>
    <row r="18" spans="1:19" ht="15" customHeight="1" x14ac:dyDescent="0.2">
      <c r="A18" s="6" t="s">
        <v>6</v>
      </c>
      <c r="B18" s="9">
        <v>45249198.739999995</v>
      </c>
      <c r="C18" s="9">
        <v>6290</v>
      </c>
      <c r="D18" s="9">
        <v>18963272.799999997</v>
      </c>
      <c r="E18" s="9">
        <v>50656.01</v>
      </c>
      <c r="F18" s="9">
        <v>110606.88</v>
      </c>
      <c r="G18" s="13">
        <v>0</v>
      </c>
      <c r="H18" s="8">
        <v>569334.09</v>
      </c>
      <c r="I18" s="8">
        <v>0</v>
      </c>
      <c r="J18" s="8">
        <v>0</v>
      </c>
      <c r="K18" s="8">
        <v>0</v>
      </c>
      <c r="L18" s="8">
        <v>0</v>
      </c>
      <c r="M18" s="11">
        <v>0</v>
      </c>
      <c r="N18" s="9">
        <v>45818532.829999998</v>
      </c>
      <c r="O18" s="9">
        <v>6290</v>
      </c>
      <c r="P18" s="9">
        <v>18963272.799999997</v>
      </c>
      <c r="Q18" s="9">
        <v>50656.01</v>
      </c>
      <c r="R18" s="9">
        <v>110606.88</v>
      </c>
      <c r="S18" s="13">
        <v>0</v>
      </c>
    </row>
    <row r="19" spans="1:19" ht="15" customHeight="1" x14ac:dyDescent="0.2">
      <c r="A19" s="6" t="s">
        <v>7</v>
      </c>
      <c r="B19" s="9">
        <v>81642125.189999983</v>
      </c>
      <c r="C19" s="9">
        <v>17460</v>
      </c>
      <c r="D19" s="9">
        <v>35587323.630000003</v>
      </c>
      <c r="E19" s="9"/>
      <c r="F19" s="9"/>
      <c r="G19" s="9"/>
      <c r="H19" s="9">
        <v>3621485.85</v>
      </c>
      <c r="I19" s="9">
        <v>233</v>
      </c>
      <c r="J19" s="9">
        <v>940343.04000000027</v>
      </c>
      <c r="K19" s="8">
        <v>0</v>
      </c>
      <c r="L19" s="8">
        <v>0</v>
      </c>
      <c r="M19" s="11">
        <v>0</v>
      </c>
      <c r="N19" s="9">
        <v>85263611.039999977</v>
      </c>
      <c r="O19" s="9">
        <v>17693</v>
      </c>
      <c r="P19" s="9">
        <v>36527666.670000002</v>
      </c>
      <c r="Q19" s="9">
        <v>0</v>
      </c>
      <c r="R19" s="9">
        <v>0</v>
      </c>
      <c r="S19" s="9">
        <v>0</v>
      </c>
    </row>
    <row r="20" spans="1:19" ht="15" customHeight="1" x14ac:dyDescent="0.2">
      <c r="A20" s="6"/>
      <c r="B20" s="9"/>
      <c r="C20" s="9"/>
      <c r="D20" s="9"/>
      <c r="E20" s="9"/>
      <c r="F20" s="9"/>
      <c r="G20" s="9"/>
      <c r="H20" s="8"/>
      <c r="I20" s="8"/>
      <c r="J20" s="8"/>
      <c r="K20" s="8"/>
      <c r="L20" s="8"/>
      <c r="M20" s="11"/>
      <c r="N20" s="9"/>
      <c r="O20" s="9"/>
      <c r="P20" s="9"/>
      <c r="Q20" s="9"/>
      <c r="R20" s="9"/>
      <c r="S20" s="9"/>
    </row>
    <row r="21" spans="1:19" ht="15" customHeight="1" x14ac:dyDescent="0.2">
      <c r="A21" s="10" t="s">
        <v>27</v>
      </c>
      <c r="B21" s="7">
        <v>59445653.719999999</v>
      </c>
      <c r="C21" s="7">
        <v>9538</v>
      </c>
      <c r="D21" s="7">
        <v>39293232.799999997</v>
      </c>
      <c r="E21" s="13">
        <v>0</v>
      </c>
      <c r="F21" s="13">
        <v>0</v>
      </c>
      <c r="G21" s="13">
        <v>0</v>
      </c>
      <c r="H21" s="13">
        <v>0</v>
      </c>
      <c r="I21" s="13">
        <v>44</v>
      </c>
      <c r="J21" s="13">
        <v>31306.6</v>
      </c>
      <c r="K21" s="13">
        <v>0</v>
      </c>
      <c r="L21" s="13">
        <v>0</v>
      </c>
      <c r="M21" s="11">
        <v>0</v>
      </c>
      <c r="N21" s="7">
        <v>59445653.719999999</v>
      </c>
      <c r="O21" s="7">
        <v>9582</v>
      </c>
      <c r="P21" s="7">
        <v>39324539.399999999</v>
      </c>
      <c r="Q21" s="13">
        <v>0</v>
      </c>
      <c r="R21" s="13">
        <v>0</v>
      </c>
      <c r="S21" s="13">
        <v>0</v>
      </c>
    </row>
    <row r="22" spans="1:19" ht="15" customHeight="1" x14ac:dyDescent="0.2">
      <c r="A22" s="6"/>
      <c r="B22" s="9"/>
      <c r="C22" s="9"/>
      <c r="D22" s="9"/>
      <c r="E22" s="9"/>
      <c r="F22" s="9"/>
      <c r="G22" s="9"/>
      <c r="H22" s="9"/>
      <c r="I22" s="9"/>
      <c r="J22" s="9"/>
      <c r="K22" s="9"/>
      <c r="L22" s="9"/>
      <c r="M22" s="9"/>
      <c r="N22" s="9"/>
      <c r="O22" s="9"/>
      <c r="P22" s="9"/>
      <c r="Q22" s="11"/>
      <c r="R22" s="11"/>
      <c r="S22" s="7"/>
    </row>
    <row r="23" spans="1:19" ht="15" customHeight="1" x14ac:dyDescent="0.2">
      <c r="A23" s="10" t="s">
        <v>8</v>
      </c>
      <c r="B23" s="7">
        <v>91579999.269999981</v>
      </c>
      <c r="C23" s="7">
        <v>485003</v>
      </c>
      <c r="D23" s="7">
        <v>127913011.42</v>
      </c>
      <c r="E23" s="11">
        <v>0</v>
      </c>
      <c r="F23" s="11">
        <v>0</v>
      </c>
      <c r="G23" s="11">
        <v>0</v>
      </c>
      <c r="H23" s="7">
        <v>19965242.620000005</v>
      </c>
      <c r="I23" s="7">
        <v>101554</v>
      </c>
      <c r="J23" s="7">
        <v>11248242.609999999</v>
      </c>
      <c r="K23" s="11">
        <v>0</v>
      </c>
      <c r="L23" s="11">
        <v>0</v>
      </c>
      <c r="M23" s="11">
        <v>0</v>
      </c>
      <c r="N23" s="7">
        <v>111545241.88999999</v>
      </c>
      <c r="O23" s="7">
        <v>586557</v>
      </c>
      <c r="P23" s="7">
        <v>139161254.03</v>
      </c>
      <c r="Q23" s="13">
        <v>0</v>
      </c>
      <c r="R23" s="13">
        <v>0</v>
      </c>
      <c r="S23" s="13">
        <v>0</v>
      </c>
    </row>
    <row r="24" spans="1:19" ht="15" customHeight="1" x14ac:dyDescent="0.2">
      <c r="A24" s="6"/>
      <c r="B24" s="9"/>
      <c r="C24" s="9"/>
      <c r="D24" s="9"/>
      <c r="E24" s="9"/>
      <c r="F24" s="9"/>
      <c r="G24" s="9"/>
      <c r="H24" s="9"/>
      <c r="I24" s="9"/>
      <c r="J24" s="9"/>
      <c r="K24" s="11"/>
      <c r="L24" s="11"/>
      <c r="M24" s="11"/>
      <c r="N24" s="9"/>
      <c r="O24" s="9"/>
      <c r="P24" s="9"/>
      <c r="Q24" s="13"/>
      <c r="R24" s="13"/>
      <c r="S24" s="13"/>
    </row>
    <row r="25" spans="1:19" ht="15" customHeight="1" x14ac:dyDescent="0.2">
      <c r="A25" s="6" t="s">
        <v>9</v>
      </c>
      <c r="B25" s="9">
        <v>8106102.9899999993</v>
      </c>
      <c r="C25" s="9">
        <v>11004</v>
      </c>
      <c r="D25" s="9">
        <v>2290324.7999999998</v>
      </c>
      <c r="E25" s="11">
        <v>0</v>
      </c>
      <c r="F25" s="11">
        <v>0</v>
      </c>
      <c r="G25" s="11">
        <v>0</v>
      </c>
      <c r="H25" s="11">
        <v>432145.01000000007</v>
      </c>
      <c r="I25" s="8">
        <v>16</v>
      </c>
      <c r="J25" s="8">
        <v>3058.6499999999996</v>
      </c>
      <c r="K25" s="11">
        <v>0</v>
      </c>
      <c r="L25" s="11">
        <v>0</v>
      </c>
      <c r="M25" s="11">
        <v>0</v>
      </c>
      <c r="N25" s="9">
        <v>8538248</v>
      </c>
      <c r="O25" s="9">
        <v>11020</v>
      </c>
      <c r="P25" s="9">
        <v>2293383.4499999997</v>
      </c>
      <c r="Q25" s="13">
        <v>0</v>
      </c>
      <c r="R25" s="13">
        <v>0</v>
      </c>
      <c r="S25" s="13">
        <v>0</v>
      </c>
    </row>
    <row r="26" spans="1:19" ht="15" customHeight="1" x14ac:dyDescent="0.2">
      <c r="A26" s="6" t="s">
        <v>76</v>
      </c>
      <c r="B26" s="9">
        <v>83473896.279999986</v>
      </c>
      <c r="C26" s="9">
        <v>473999</v>
      </c>
      <c r="D26" s="9">
        <v>125622686.62</v>
      </c>
      <c r="E26" s="11">
        <v>0</v>
      </c>
      <c r="F26" s="11">
        <v>0</v>
      </c>
      <c r="G26" s="11">
        <v>0</v>
      </c>
      <c r="H26" s="9">
        <v>19533097.610000003</v>
      </c>
      <c r="I26" s="9">
        <v>101538</v>
      </c>
      <c r="J26" s="9">
        <v>11245183.959999999</v>
      </c>
      <c r="K26" s="11">
        <v>0</v>
      </c>
      <c r="L26" s="11">
        <v>0</v>
      </c>
      <c r="M26" s="11">
        <v>0</v>
      </c>
      <c r="N26" s="9">
        <v>103006993.88999999</v>
      </c>
      <c r="O26" s="9">
        <v>575537</v>
      </c>
      <c r="P26" s="9">
        <v>136867870.58000001</v>
      </c>
      <c r="Q26" s="13">
        <v>0</v>
      </c>
      <c r="R26" s="13">
        <v>0</v>
      </c>
      <c r="S26" s="13">
        <v>0</v>
      </c>
    </row>
    <row r="27" spans="1:19" ht="15" customHeight="1" x14ac:dyDescent="0.2">
      <c r="A27" s="6"/>
      <c r="B27" s="9"/>
      <c r="C27" s="9"/>
      <c r="D27" s="9"/>
      <c r="E27" s="11"/>
      <c r="F27" s="11"/>
      <c r="G27" s="11"/>
      <c r="H27" s="14"/>
      <c r="I27" s="9"/>
      <c r="J27" s="9"/>
      <c r="K27" s="11"/>
      <c r="L27" s="11"/>
      <c r="M27" s="11"/>
      <c r="N27" s="9"/>
      <c r="O27" s="9"/>
      <c r="P27" s="9"/>
      <c r="Q27" s="13"/>
      <c r="R27" s="13"/>
      <c r="S27" s="13"/>
    </row>
    <row r="28" spans="1:19" ht="15" customHeight="1" x14ac:dyDescent="0.2">
      <c r="A28" s="10" t="s">
        <v>10</v>
      </c>
      <c r="B28" s="7">
        <v>225478503.69999999</v>
      </c>
      <c r="C28" s="7">
        <v>85471</v>
      </c>
      <c r="D28" s="7">
        <v>91413019.870000005</v>
      </c>
      <c r="E28" s="11">
        <v>0</v>
      </c>
      <c r="F28" s="11">
        <v>0</v>
      </c>
      <c r="G28" s="11">
        <v>0</v>
      </c>
      <c r="H28" s="11">
        <v>0</v>
      </c>
      <c r="I28" s="11">
        <v>0</v>
      </c>
      <c r="J28" s="11">
        <v>0</v>
      </c>
      <c r="K28" s="11">
        <v>0</v>
      </c>
      <c r="L28" s="11">
        <v>0</v>
      </c>
      <c r="M28" s="11">
        <v>0</v>
      </c>
      <c r="N28" s="7">
        <v>225478503.69999999</v>
      </c>
      <c r="O28" s="7">
        <v>85471</v>
      </c>
      <c r="P28" s="7">
        <v>91413019.870000005</v>
      </c>
      <c r="Q28" s="13">
        <v>0</v>
      </c>
      <c r="R28" s="13">
        <v>0</v>
      </c>
      <c r="S28" s="13">
        <v>0</v>
      </c>
    </row>
    <row r="29" spans="1:19" ht="15" customHeight="1" x14ac:dyDescent="0.2">
      <c r="A29" s="6"/>
      <c r="B29" s="9"/>
      <c r="C29" s="9"/>
      <c r="D29" s="9"/>
      <c r="E29" s="11"/>
      <c r="F29" s="11"/>
      <c r="G29" s="11"/>
      <c r="H29" s="9"/>
      <c r="I29" s="9"/>
      <c r="J29" s="9"/>
      <c r="K29" s="9"/>
      <c r="L29" s="9"/>
      <c r="M29" s="9"/>
      <c r="N29" s="9"/>
      <c r="O29" s="9"/>
      <c r="P29" s="9"/>
      <c r="Q29" s="11"/>
      <c r="R29" s="11"/>
      <c r="S29" s="11"/>
    </row>
    <row r="30" spans="1:19" ht="15" customHeight="1" x14ac:dyDescent="0.2">
      <c r="A30" s="6" t="s">
        <v>24</v>
      </c>
      <c r="B30" s="11">
        <v>207118.50000000006</v>
      </c>
      <c r="C30" s="9">
        <v>20</v>
      </c>
      <c r="D30" s="9">
        <v>4697.9199999999992</v>
      </c>
      <c r="E30" s="11">
        <v>0</v>
      </c>
      <c r="F30" s="11">
        <v>0</v>
      </c>
      <c r="G30" s="11">
        <v>0</v>
      </c>
      <c r="H30" s="11">
        <v>0</v>
      </c>
      <c r="I30" s="11">
        <v>0</v>
      </c>
      <c r="J30" s="11">
        <v>0</v>
      </c>
      <c r="K30" s="11">
        <v>0</v>
      </c>
      <c r="L30" s="11">
        <v>0</v>
      </c>
      <c r="M30" s="11">
        <v>0</v>
      </c>
      <c r="N30" s="13">
        <v>207118.50000000006</v>
      </c>
      <c r="O30" s="9">
        <v>20</v>
      </c>
      <c r="P30" s="9">
        <v>4697.9199999999992</v>
      </c>
      <c r="Q30" s="13">
        <v>0</v>
      </c>
      <c r="R30" s="13">
        <v>0</v>
      </c>
      <c r="S30" s="13">
        <v>0</v>
      </c>
    </row>
    <row r="31" spans="1:19" ht="15" customHeight="1" x14ac:dyDescent="0.2">
      <c r="A31" s="6" t="s">
        <v>11</v>
      </c>
      <c r="B31" s="9">
        <v>83905657.520000011</v>
      </c>
      <c r="C31" s="9">
        <v>9346</v>
      </c>
      <c r="D31" s="9">
        <v>12770570.279999999</v>
      </c>
      <c r="E31" s="11">
        <v>0</v>
      </c>
      <c r="F31" s="11">
        <v>0</v>
      </c>
      <c r="G31" s="11">
        <v>0</v>
      </c>
      <c r="H31" s="11">
        <v>0</v>
      </c>
      <c r="I31" s="11">
        <v>0</v>
      </c>
      <c r="J31" s="11">
        <v>0</v>
      </c>
      <c r="K31" s="11">
        <v>0</v>
      </c>
      <c r="L31" s="11">
        <v>0</v>
      </c>
      <c r="M31" s="11">
        <v>0</v>
      </c>
      <c r="N31" s="9">
        <v>83905657.520000011</v>
      </c>
      <c r="O31" s="9">
        <v>9346</v>
      </c>
      <c r="P31" s="9">
        <v>12770570.279999999</v>
      </c>
      <c r="Q31" s="13">
        <v>0</v>
      </c>
      <c r="R31" s="13">
        <v>0</v>
      </c>
      <c r="S31" s="13">
        <v>0</v>
      </c>
    </row>
    <row r="32" spans="1:19" ht="15" customHeight="1" x14ac:dyDescent="0.2">
      <c r="A32" s="6" t="s">
        <v>15</v>
      </c>
      <c r="B32" s="9">
        <v>68060626.689999998</v>
      </c>
      <c r="C32" s="9">
        <v>68754</v>
      </c>
      <c r="D32" s="9">
        <v>56985303.140000001</v>
      </c>
      <c r="E32" s="11">
        <v>0</v>
      </c>
      <c r="F32" s="11">
        <v>0</v>
      </c>
      <c r="G32" s="11">
        <v>0</v>
      </c>
      <c r="H32" s="11">
        <v>0</v>
      </c>
      <c r="I32" s="11">
        <v>0</v>
      </c>
      <c r="J32" s="11">
        <v>0</v>
      </c>
      <c r="K32" s="11">
        <v>0</v>
      </c>
      <c r="L32" s="11">
        <v>0</v>
      </c>
      <c r="M32" s="11">
        <v>0</v>
      </c>
      <c r="N32" s="9">
        <v>68060626.689999998</v>
      </c>
      <c r="O32" s="9">
        <v>68754</v>
      </c>
      <c r="P32" s="9">
        <v>56985303.140000001</v>
      </c>
      <c r="Q32" s="13">
        <v>0</v>
      </c>
      <c r="R32" s="13">
        <v>0</v>
      </c>
      <c r="S32" s="13">
        <v>0</v>
      </c>
    </row>
    <row r="33" spans="1:19" ht="15" customHeight="1" x14ac:dyDescent="0.2">
      <c r="A33" s="6" t="s">
        <v>18</v>
      </c>
      <c r="B33" s="9">
        <v>14045598.85</v>
      </c>
      <c r="C33" s="9">
        <v>1029</v>
      </c>
      <c r="D33" s="9">
        <v>3220738.0800000005</v>
      </c>
      <c r="E33" s="11">
        <v>0</v>
      </c>
      <c r="F33" s="11">
        <v>0</v>
      </c>
      <c r="G33" s="11">
        <v>0</v>
      </c>
      <c r="H33" s="11">
        <v>0</v>
      </c>
      <c r="I33" s="11">
        <v>0</v>
      </c>
      <c r="J33" s="11">
        <v>0</v>
      </c>
      <c r="K33" s="11">
        <v>0</v>
      </c>
      <c r="L33" s="11">
        <v>0</v>
      </c>
      <c r="M33" s="11">
        <v>0</v>
      </c>
      <c r="N33" s="9">
        <v>14045598.85</v>
      </c>
      <c r="O33" s="9">
        <v>1029</v>
      </c>
      <c r="P33" s="9">
        <v>3220738.0800000005</v>
      </c>
      <c r="Q33" s="13">
        <v>0</v>
      </c>
      <c r="R33" s="13">
        <v>0</v>
      </c>
      <c r="S33" s="13">
        <v>0</v>
      </c>
    </row>
    <row r="34" spans="1:19" ht="15" customHeight="1" x14ac:dyDescent="0.2">
      <c r="A34" s="6" t="s">
        <v>12</v>
      </c>
      <c r="B34" s="9">
        <v>59259502.139999993</v>
      </c>
      <c r="C34" s="9">
        <v>6322</v>
      </c>
      <c r="D34" s="9">
        <v>18431710.450000003</v>
      </c>
      <c r="E34" s="11">
        <v>0</v>
      </c>
      <c r="F34" s="11">
        <v>0</v>
      </c>
      <c r="G34" s="11">
        <v>0</v>
      </c>
      <c r="H34" s="11">
        <v>0</v>
      </c>
      <c r="I34" s="11">
        <v>0</v>
      </c>
      <c r="J34" s="11">
        <v>0</v>
      </c>
      <c r="K34" s="11">
        <v>0</v>
      </c>
      <c r="L34" s="11">
        <v>0</v>
      </c>
      <c r="M34" s="11">
        <v>0</v>
      </c>
      <c r="N34" s="9">
        <v>59259502.139999993</v>
      </c>
      <c r="O34" s="9">
        <v>6322</v>
      </c>
      <c r="P34" s="9">
        <v>18431710.450000003</v>
      </c>
      <c r="Q34" s="13">
        <v>0</v>
      </c>
      <c r="R34" s="13">
        <v>0</v>
      </c>
      <c r="S34" s="13">
        <v>0</v>
      </c>
    </row>
    <row r="35" spans="1:19" ht="15" customHeight="1" x14ac:dyDescent="0.2">
      <c r="A35" s="6"/>
      <c r="B35" s="9"/>
      <c r="C35" s="9"/>
      <c r="D35" s="9"/>
      <c r="E35" s="11"/>
      <c r="F35" s="11"/>
      <c r="G35" s="11"/>
      <c r="H35" s="9"/>
      <c r="I35" s="9"/>
      <c r="J35" s="9"/>
      <c r="K35" s="9"/>
      <c r="L35" s="9"/>
      <c r="M35" s="9"/>
      <c r="N35" s="9"/>
      <c r="O35" s="9"/>
      <c r="P35" s="9"/>
      <c r="Q35" s="13"/>
      <c r="R35" s="13"/>
      <c r="S35" s="13"/>
    </row>
    <row r="36" spans="1:19" ht="15" customHeight="1" x14ac:dyDescent="0.2">
      <c r="A36" s="10" t="s">
        <v>13</v>
      </c>
      <c r="B36" s="7">
        <v>12475735.469999999</v>
      </c>
      <c r="C36" s="7">
        <v>43</v>
      </c>
      <c r="D36" s="7">
        <v>2422110.46</v>
      </c>
      <c r="E36" s="11">
        <v>0</v>
      </c>
      <c r="F36" s="11">
        <v>0</v>
      </c>
      <c r="G36" s="11">
        <v>0</v>
      </c>
      <c r="H36" s="12">
        <v>0</v>
      </c>
      <c r="I36" s="12">
        <v>0</v>
      </c>
      <c r="J36" s="12">
        <v>0</v>
      </c>
      <c r="K36" s="12">
        <v>0</v>
      </c>
      <c r="L36" s="12">
        <v>0</v>
      </c>
      <c r="M36" s="12">
        <v>0</v>
      </c>
      <c r="N36" s="7">
        <v>12475735.469999999</v>
      </c>
      <c r="O36" s="7">
        <v>43</v>
      </c>
      <c r="P36" s="7">
        <v>2422110.46</v>
      </c>
      <c r="Q36" s="13">
        <v>0</v>
      </c>
      <c r="R36" s="13">
        <v>0</v>
      </c>
      <c r="S36" s="13">
        <v>0</v>
      </c>
    </row>
    <row r="37" spans="1:19" ht="13.5" thickBot="1" x14ac:dyDescent="0.25">
      <c r="A37" s="5"/>
      <c r="B37" s="15"/>
      <c r="C37" s="15"/>
      <c r="D37" s="15"/>
      <c r="E37" s="15"/>
      <c r="F37" s="15"/>
      <c r="G37" s="15"/>
      <c r="H37" s="15"/>
      <c r="I37" s="15"/>
      <c r="J37" s="15"/>
      <c r="K37" s="15"/>
      <c r="L37" s="15"/>
      <c r="M37" s="15"/>
      <c r="N37" s="15"/>
      <c r="O37" s="15"/>
      <c r="P37" s="15"/>
      <c r="Q37" s="15"/>
      <c r="R37" s="15"/>
      <c r="S37" s="15"/>
    </row>
    <row r="38" spans="1:19" ht="15" x14ac:dyDescent="0.25">
      <c r="A38" s="16" t="s">
        <v>16</v>
      </c>
      <c r="B38" s="17"/>
      <c r="C38" s="17"/>
      <c r="D38" s="17"/>
      <c r="E38" s="17"/>
      <c r="F38" s="17"/>
      <c r="G38" s="17"/>
      <c r="H38" s="17"/>
      <c r="I38" s="17"/>
      <c r="J38" s="17"/>
      <c r="K38" s="17"/>
      <c r="L38" s="17"/>
      <c r="M38" s="17"/>
      <c r="N38" s="17"/>
      <c r="O38" s="17"/>
      <c r="P38" s="17"/>
      <c r="Q38" s="17"/>
      <c r="R38" s="17"/>
    </row>
    <row r="39" spans="1:19" ht="15" x14ac:dyDescent="0.25">
      <c r="A39" s="16" t="s">
        <v>25</v>
      </c>
      <c r="B39" s="17"/>
      <c r="C39" s="17"/>
      <c r="D39" s="17"/>
      <c r="E39" s="17"/>
      <c r="F39" s="17"/>
      <c r="G39" s="17"/>
      <c r="H39" s="17"/>
      <c r="I39" s="17"/>
      <c r="J39" s="17"/>
      <c r="K39" s="17"/>
      <c r="L39" s="17"/>
      <c r="M39" s="17"/>
      <c r="N39" s="17"/>
      <c r="O39" s="17"/>
      <c r="P39" s="17"/>
      <c r="Q39" s="17"/>
      <c r="R39" s="17"/>
    </row>
    <row r="40" spans="1:19" ht="15" x14ac:dyDescent="0.25">
      <c r="A40" s="18" t="s">
        <v>22</v>
      </c>
      <c r="B40" s="17"/>
      <c r="C40" s="17"/>
      <c r="D40" s="17"/>
      <c r="E40" s="17"/>
      <c r="F40" s="17"/>
      <c r="G40" s="17"/>
      <c r="H40" s="17"/>
      <c r="I40" s="17"/>
      <c r="J40" s="17"/>
      <c r="K40" s="17"/>
      <c r="L40" s="17"/>
      <c r="M40" s="17"/>
      <c r="N40" s="17"/>
      <c r="O40" s="17"/>
      <c r="P40" s="17"/>
      <c r="Q40" s="17"/>
      <c r="R40" s="17"/>
    </row>
    <row r="41" spans="1:19" x14ac:dyDescent="0.2">
      <c r="B41" s="17"/>
      <c r="C41" s="17"/>
      <c r="D41" s="17"/>
      <c r="E41" s="17"/>
      <c r="F41" s="17"/>
      <c r="G41" s="17"/>
      <c r="H41" s="17"/>
      <c r="I41" s="17"/>
      <c r="J41" s="17"/>
      <c r="K41" s="17"/>
      <c r="L41" s="17"/>
      <c r="M41" s="17"/>
      <c r="N41" s="17"/>
      <c r="O41" s="17"/>
      <c r="P41" s="17"/>
      <c r="Q41" s="17"/>
      <c r="R41" s="17"/>
    </row>
    <row r="42" spans="1:19" x14ac:dyDescent="0.2">
      <c r="B42" s="17"/>
      <c r="C42" s="17"/>
      <c r="D42" s="17"/>
      <c r="E42" s="17"/>
      <c r="F42" s="17"/>
      <c r="G42" s="17"/>
      <c r="H42" s="17"/>
      <c r="I42" s="17"/>
      <c r="J42" s="17"/>
      <c r="K42" s="17"/>
      <c r="L42" s="17"/>
      <c r="M42" s="17"/>
      <c r="N42" s="17"/>
      <c r="O42" s="17"/>
      <c r="P42" s="17"/>
      <c r="Q42" s="17"/>
      <c r="R42" s="17"/>
    </row>
    <row r="43" spans="1:19" x14ac:dyDescent="0.2">
      <c r="B43" s="17"/>
      <c r="C43" s="17"/>
      <c r="D43" s="17"/>
      <c r="E43" s="17"/>
      <c r="F43" s="17"/>
      <c r="G43" s="17"/>
      <c r="H43" s="17"/>
      <c r="I43" s="17"/>
      <c r="J43" s="17"/>
      <c r="K43" s="17"/>
      <c r="L43" s="17"/>
      <c r="M43" s="17"/>
      <c r="N43" s="17"/>
      <c r="O43" s="17"/>
      <c r="P43" s="17"/>
      <c r="Q43" s="17"/>
      <c r="R43" s="17"/>
    </row>
    <row r="44" spans="1:19" x14ac:dyDescent="0.2">
      <c r="B44" s="17"/>
      <c r="C44" s="17"/>
      <c r="D44" s="17"/>
      <c r="E44" s="17"/>
      <c r="F44" s="17"/>
      <c r="G44" s="17"/>
      <c r="H44" s="17"/>
      <c r="I44" s="17"/>
      <c r="J44" s="17"/>
      <c r="K44" s="17"/>
      <c r="L44" s="17"/>
      <c r="M44" s="17"/>
      <c r="N44" s="17"/>
      <c r="O44" s="17"/>
      <c r="P44" s="17"/>
      <c r="Q44" s="17"/>
      <c r="R44" s="17"/>
    </row>
    <row r="45" spans="1:19" x14ac:dyDescent="0.2">
      <c r="B45" s="17"/>
      <c r="C45" s="17"/>
      <c r="D45" s="17"/>
      <c r="E45" s="17"/>
      <c r="F45" s="17"/>
      <c r="G45" s="17"/>
      <c r="H45" s="17"/>
      <c r="I45" s="17"/>
      <c r="J45" s="17"/>
      <c r="K45" s="17"/>
      <c r="L45" s="17"/>
      <c r="M45" s="17"/>
      <c r="N45" s="17"/>
      <c r="O45" s="17"/>
      <c r="P45" s="17"/>
      <c r="Q45" s="17"/>
      <c r="R45" s="17"/>
    </row>
    <row r="46" spans="1:19" x14ac:dyDescent="0.2">
      <c r="B46" s="17"/>
      <c r="C46" s="17"/>
      <c r="D46" s="17"/>
      <c r="E46" s="17"/>
      <c r="F46" s="17"/>
      <c r="G46" s="17"/>
      <c r="H46" s="17"/>
      <c r="I46" s="17"/>
      <c r="J46" s="17"/>
      <c r="K46" s="17"/>
      <c r="L46" s="17"/>
      <c r="M46" s="17"/>
      <c r="N46" s="17"/>
      <c r="O46" s="17"/>
      <c r="P46" s="17"/>
      <c r="Q46" s="17"/>
      <c r="R46" s="17"/>
    </row>
    <row r="47" spans="1:19" x14ac:dyDescent="0.2">
      <c r="B47" s="17"/>
      <c r="C47" s="17"/>
      <c r="D47" s="17"/>
      <c r="E47" s="17"/>
      <c r="F47" s="17"/>
      <c r="G47" s="17"/>
      <c r="H47" s="17"/>
      <c r="I47" s="17"/>
      <c r="J47" s="17"/>
      <c r="K47" s="17"/>
      <c r="L47" s="17"/>
      <c r="M47" s="17"/>
      <c r="N47" s="17"/>
      <c r="O47" s="17"/>
      <c r="P47" s="17"/>
      <c r="Q47" s="17"/>
      <c r="R47" s="17"/>
    </row>
    <row r="48" spans="1:19" x14ac:dyDescent="0.2">
      <c r="B48" s="17"/>
      <c r="C48" s="17"/>
      <c r="D48" s="17"/>
      <c r="E48" s="17"/>
      <c r="F48" s="17"/>
      <c r="G48" s="17"/>
      <c r="H48" s="17"/>
      <c r="I48" s="17"/>
      <c r="J48" s="17"/>
      <c r="K48" s="17"/>
      <c r="L48" s="17"/>
      <c r="M48" s="17"/>
      <c r="N48" s="17"/>
      <c r="O48" s="17"/>
      <c r="P48" s="17"/>
      <c r="Q48" s="17"/>
      <c r="R48" s="17"/>
    </row>
    <row r="49" spans="2:18" x14ac:dyDescent="0.2">
      <c r="B49" s="17"/>
      <c r="C49" s="17"/>
      <c r="D49" s="17"/>
      <c r="E49" s="17"/>
      <c r="F49" s="17"/>
      <c r="G49" s="17"/>
      <c r="H49" s="17"/>
      <c r="I49" s="17"/>
      <c r="J49" s="17"/>
      <c r="K49" s="17"/>
      <c r="L49" s="17"/>
      <c r="M49" s="17"/>
      <c r="N49" s="17"/>
      <c r="O49" s="17"/>
      <c r="P49" s="17"/>
      <c r="Q49" s="17"/>
      <c r="R49" s="17"/>
    </row>
    <row r="50" spans="2:18" x14ac:dyDescent="0.2">
      <c r="B50" s="17"/>
      <c r="C50" s="17"/>
      <c r="D50" s="17"/>
      <c r="E50" s="17"/>
      <c r="F50" s="17"/>
      <c r="G50" s="17"/>
      <c r="H50" s="17"/>
      <c r="I50" s="17"/>
      <c r="J50" s="17"/>
      <c r="K50" s="17"/>
      <c r="L50" s="17"/>
      <c r="M50" s="17"/>
      <c r="N50" s="17"/>
      <c r="O50" s="17"/>
      <c r="P50" s="17"/>
      <c r="Q50" s="17"/>
      <c r="R50" s="17"/>
    </row>
    <row r="51" spans="2:18" x14ac:dyDescent="0.2">
      <c r="B51" s="17"/>
      <c r="C51" s="17"/>
      <c r="D51" s="17"/>
      <c r="E51" s="17"/>
      <c r="F51" s="17"/>
      <c r="G51" s="17"/>
      <c r="H51" s="17"/>
      <c r="I51" s="17"/>
      <c r="J51" s="17"/>
      <c r="K51" s="17"/>
      <c r="L51" s="17"/>
      <c r="M51" s="17"/>
      <c r="N51" s="17"/>
      <c r="O51" s="17"/>
      <c r="P51" s="17"/>
      <c r="Q51" s="17"/>
      <c r="R51" s="17"/>
    </row>
    <row r="52" spans="2:18" x14ac:dyDescent="0.2">
      <c r="B52" s="17"/>
      <c r="C52" s="17"/>
      <c r="D52" s="17"/>
      <c r="E52" s="17"/>
      <c r="F52" s="17"/>
      <c r="G52" s="17"/>
      <c r="H52" s="17"/>
      <c r="I52" s="17"/>
      <c r="J52" s="17"/>
      <c r="K52" s="17"/>
      <c r="L52" s="17"/>
      <c r="M52" s="17"/>
      <c r="N52" s="17"/>
      <c r="O52" s="17"/>
      <c r="P52" s="17"/>
      <c r="Q52" s="17"/>
      <c r="R52" s="17"/>
    </row>
    <row r="53" spans="2:18" x14ac:dyDescent="0.2">
      <c r="B53" s="17"/>
      <c r="C53" s="17"/>
      <c r="D53" s="17"/>
      <c r="E53" s="17"/>
      <c r="F53" s="17"/>
      <c r="G53" s="17"/>
      <c r="H53" s="17"/>
      <c r="I53" s="17"/>
      <c r="J53" s="17"/>
      <c r="K53" s="17"/>
      <c r="L53" s="17"/>
      <c r="M53" s="17"/>
      <c r="N53" s="17"/>
      <c r="O53" s="17"/>
      <c r="P53" s="17"/>
      <c r="Q53" s="17"/>
      <c r="R53" s="17"/>
    </row>
    <row r="54" spans="2:18" x14ac:dyDescent="0.2">
      <c r="B54" s="17"/>
      <c r="C54" s="17"/>
      <c r="D54" s="17"/>
      <c r="E54" s="17"/>
      <c r="F54" s="17"/>
      <c r="G54" s="17"/>
      <c r="H54" s="17"/>
      <c r="I54" s="17"/>
      <c r="J54" s="17"/>
      <c r="K54" s="17"/>
      <c r="L54" s="17"/>
      <c r="M54" s="17"/>
      <c r="N54" s="17"/>
      <c r="O54" s="17"/>
      <c r="P54" s="17"/>
      <c r="Q54" s="17"/>
      <c r="R54" s="17"/>
    </row>
    <row r="55" spans="2:18" x14ac:dyDescent="0.2">
      <c r="B55" s="17"/>
      <c r="C55" s="17"/>
      <c r="D55" s="17"/>
      <c r="E55" s="17"/>
      <c r="F55" s="17"/>
      <c r="G55" s="17"/>
      <c r="H55" s="17"/>
      <c r="I55" s="17"/>
      <c r="J55" s="17"/>
      <c r="K55" s="17"/>
      <c r="L55" s="17"/>
      <c r="M55" s="17"/>
      <c r="N55" s="17"/>
      <c r="O55" s="17"/>
      <c r="P55" s="17"/>
      <c r="Q55" s="17"/>
      <c r="R55" s="17"/>
    </row>
    <row r="56" spans="2:18" x14ac:dyDescent="0.2">
      <c r="B56" s="17"/>
      <c r="C56" s="17"/>
      <c r="D56" s="17"/>
      <c r="E56" s="17"/>
      <c r="F56" s="17"/>
      <c r="G56" s="17"/>
      <c r="H56" s="17"/>
      <c r="I56" s="17"/>
      <c r="J56" s="17"/>
      <c r="K56" s="17"/>
      <c r="L56" s="17"/>
      <c r="M56" s="17"/>
      <c r="N56" s="17"/>
      <c r="O56" s="17"/>
      <c r="P56" s="17"/>
      <c r="Q56" s="17"/>
      <c r="R56" s="17"/>
    </row>
    <row r="57" spans="2:18" x14ac:dyDescent="0.2">
      <c r="B57" s="17"/>
      <c r="C57" s="17"/>
      <c r="D57" s="17"/>
      <c r="E57" s="17"/>
      <c r="F57" s="17"/>
      <c r="G57" s="17"/>
      <c r="H57" s="17"/>
      <c r="I57" s="17"/>
      <c r="J57" s="17"/>
      <c r="K57" s="17"/>
      <c r="L57" s="17"/>
      <c r="M57" s="17"/>
      <c r="N57" s="17"/>
      <c r="O57" s="17"/>
      <c r="P57" s="17"/>
      <c r="Q57" s="17"/>
      <c r="R57" s="17"/>
    </row>
    <row r="58" spans="2:18" x14ac:dyDescent="0.2">
      <c r="B58" s="17"/>
      <c r="C58" s="17"/>
      <c r="D58" s="17"/>
      <c r="E58" s="17"/>
      <c r="F58" s="17"/>
      <c r="G58" s="17"/>
      <c r="H58" s="17"/>
      <c r="I58" s="17"/>
      <c r="J58" s="17"/>
      <c r="K58" s="17"/>
      <c r="L58" s="17"/>
      <c r="M58" s="17"/>
      <c r="N58" s="17"/>
      <c r="O58" s="17"/>
      <c r="P58" s="17"/>
      <c r="Q58" s="17"/>
      <c r="R58" s="17"/>
    </row>
    <row r="59" spans="2:18" x14ac:dyDescent="0.2">
      <c r="B59" s="17"/>
      <c r="C59" s="17"/>
      <c r="D59" s="17"/>
      <c r="E59" s="17"/>
      <c r="F59" s="17"/>
      <c r="G59" s="17"/>
      <c r="H59" s="17"/>
      <c r="I59" s="17"/>
      <c r="J59" s="17"/>
      <c r="K59" s="17"/>
      <c r="L59" s="17"/>
      <c r="M59" s="17"/>
      <c r="N59" s="17"/>
      <c r="O59" s="17"/>
      <c r="P59" s="17"/>
      <c r="Q59" s="17"/>
      <c r="R59" s="17"/>
    </row>
    <row r="60" spans="2:18" x14ac:dyDescent="0.2">
      <c r="D60" s="81"/>
    </row>
    <row r="63" spans="2:18" x14ac:dyDescent="0.2">
      <c r="D63" s="17"/>
    </row>
  </sheetData>
  <mergeCells count="20">
    <mergeCell ref="R10:S10"/>
    <mergeCell ref="B10:B11"/>
    <mergeCell ref="C10:D10"/>
    <mergeCell ref="E10:E11"/>
    <mergeCell ref="F10:G10"/>
    <mergeCell ref="H10:H11"/>
    <mergeCell ref="I10:J10"/>
    <mergeCell ref="K10:K11"/>
    <mergeCell ref="L10:M10"/>
    <mergeCell ref="N10:N11"/>
    <mergeCell ref="O10:P10"/>
    <mergeCell ref="Q10:Q11"/>
    <mergeCell ref="B9:G9"/>
    <mergeCell ref="H9:M9"/>
    <mergeCell ref="N9:S9"/>
    <mergeCell ref="R1:S1"/>
    <mergeCell ref="A3:S3"/>
    <mergeCell ref="A4:S4"/>
    <mergeCell ref="A5:S5"/>
    <mergeCell ref="A6:S6"/>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S63"/>
  <sheetViews>
    <sheetView topLeftCell="I7" workbookViewId="0">
      <selection activeCell="Q34" sqref="Q34"/>
    </sheetView>
  </sheetViews>
  <sheetFormatPr defaultColWidth="16" defaultRowHeight="12.75" x14ac:dyDescent="0.2"/>
  <cols>
    <col min="1" max="1" width="45.28515625" style="1" customWidth="1"/>
    <col min="2" max="2" width="17" style="1" bestFit="1" customWidth="1"/>
    <col min="3" max="13" width="16.140625" style="1" bestFit="1" customWidth="1"/>
    <col min="14" max="14" width="17" style="1" bestFit="1" customWidth="1"/>
    <col min="15" max="15" width="16.140625" style="1" bestFit="1" customWidth="1"/>
    <col min="16" max="256" width="16" style="1"/>
    <col min="257" max="257" width="45.28515625" style="1" customWidth="1"/>
    <col min="258" max="258" width="17" style="1" bestFit="1" customWidth="1"/>
    <col min="259" max="269" width="16.140625" style="1" bestFit="1" customWidth="1"/>
    <col min="270" max="270" width="17" style="1" bestFit="1" customWidth="1"/>
    <col min="271" max="271" width="16.140625" style="1" bestFit="1" customWidth="1"/>
    <col min="272" max="512" width="16" style="1"/>
    <col min="513" max="513" width="45.28515625" style="1" customWidth="1"/>
    <col min="514" max="514" width="17" style="1" bestFit="1" customWidth="1"/>
    <col min="515" max="525" width="16.140625" style="1" bestFit="1" customWidth="1"/>
    <col min="526" max="526" width="17" style="1" bestFit="1" customWidth="1"/>
    <col min="527" max="527" width="16.140625" style="1" bestFit="1" customWidth="1"/>
    <col min="528" max="768" width="16" style="1"/>
    <col min="769" max="769" width="45.28515625" style="1" customWidth="1"/>
    <col min="770" max="770" width="17" style="1" bestFit="1" customWidth="1"/>
    <col min="771" max="781" width="16.140625" style="1" bestFit="1" customWidth="1"/>
    <col min="782" max="782" width="17" style="1" bestFit="1" customWidth="1"/>
    <col min="783" max="783" width="16.140625" style="1" bestFit="1" customWidth="1"/>
    <col min="784" max="1024" width="16" style="1"/>
    <col min="1025" max="1025" width="45.28515625" style="1" customWidth="1"/>
    <col min="1026" max="1026" width="17" style="1" bestFit="1" customWidth="1"/>
    <col min="1027" max="1037" width="16.140625" style="1" bestFit="1" customWidth="1"/>
    <col min="1038" max="1038" width="17" style="1" bestFit="1" customWidth="1"/>
    <col min="1039" max="1039" width="16.140625" style="1" bestFit="1" customWidth="1"/>
    <col min="1040" max="1280" width="16" style="1"/>
    <col min="1281" max="1281" width="45.28515625" style="1" customWidth="1"/>
    <col min="1282" max="1282" width="17" style="1" bestFit="1" customWidth="1"/>
    <col min="1283" max="1293" width="16.140625" style="1" bestFit="1" customWidth="1"/>
    <col min="1294" max="1294" width="17" style="1" bestFit="1" customWidth="1"/>
    <col min="1295" max="1295" width="16.140625" style="1" bestFit="1" customWidth="1"/>
    <col min="1296" max="1536" width="16" style="1"/>
    <col min="1537" max="1537" width="45.28515625" style="1" customWidth="1"/>
    <col min="1538" max="1538" width="17" style="1" bestFit="1" customWidth="1"/>
    <col min="1539" max="1549" width="16.140625" style="1" bestFit="1" customWidth="1"/>
    <col min="1550" max="1550" width="17" style="1" bestFit="1" customWidth="1"/>
    <col min="1551" max="1551" width="16.140625" style="1" bestFit="1" customWidth="1"/>
    <col min="1552" max="1792" width="16" style="1"/>
    <col min="1793" max="1793" width="45.28515625" style="1" customWidth="1"/>
    <col min="1794" max="1794" width="17" style="1" bestFit="1" customWidth="1"/>
    <col min="1795" max="1805" width="16.140625" style="1" bestFit="1" customWidth="1"/>
    <col min="1806" max="1806" width="17" style="1" bestFit="1" customWidth="1"/>
    <col min="1807" max="1807" width="16.140625" style="1" bestFit="1" customWidth="1"/>
    <col min="1808" max="2048" width="16" style="1"/>
    <col min="2049" max="2049" width="45.28515625" style="1" customWidth="1"/>
    <col min="2050" max="2050" width="17" style="1" bestFit="1" customWidth="1"/>
    <col min="2051" max="2061" width="16.140625" style="1" bestFit="1" customWidth="1"/>
    <col min="2062" max="2062" width="17" style="1" bestFit="1" customWidth="1"/>
    <col min="2063" max="2063" width="16.140625" style="1" bestFit="1" customWidth="1"/>
    <col min="2064" max="2304" width="16" style="1"/>
    <col min="2305" max="2305" width="45.28515625" style="1" customWidth="1"/>
    <col min="2306" max="2306" width="17" style="1" bestFit="1" customWidth="1"/>
    <col min="2307" max="2317" width="16.140625" style="1" bestFit="1" customWidth="1"/>
    <col min="2318" max="2318" width="17" style="1" bestFit="1" customWidth="1"/>
    <col min="2319" max="2319" width="16.140625" style="1" bestFit="1" customWidth="1"/>
    <col min="2320" max="2560" width="16" style="1"/>
    <col min="2561" max="2561" width="45.28515625" style="1" customWidth="1"/>
    <col min="2562" max="2562" width="17" style="1" bestFit="1" customWidth="1"/>
    <col min="2563" max="2573" width="16.140625" style="1" bestFit="1" customWidth="1"/>
    <col min="2574" max="2574" width="17" style="1" bestFit="1" customWidth="1"/>
    <col min="2575" max="2575" width="16.140625" style="1" bestFit="1" customWidth="1"/>
    <col min="2576" max="2816" width="16" style="1"/>
    <col min="2817" max="2817" width="45.28515625" style="1" customWidth="1"/>
    <col min="2818" max="2818" width="17" style="1" bestFit="1" customWidth="1"/>
    <col min="2819" max="2829" width="16.140625" style="1" bestFit="1" customWidth="1"/>
    <col min="2830" max="2830" width="17" style="1" bestFit="1" customWidth="1"/>
    <col min="2831" max="2831" width="16.140625" style="1" bestFit="1" customWidth="1"/>
    <col min="2832" max="3072" width="16" style="1"/>
    <col min="3073" max="3073" width="45.28515625" style="1" customWidth="1"/>
    <col min="3074" max="3074" width="17" style="1" bestFit="1" customWidth="1"/>
    <col min="3075" max="3085" width="16.140625" style="1" bestFit="1" customWidth="1"/>
    <col min="3086" max="3086" width="17" style="1" bestFit="1" customWidth="1"/>
    <col min="3087" max="3087" width="16.140625" style="1" bestFit="1" customWidth="1"/>
    <col min="3088" max="3328" width="16" style="1"/>
    <col min="3329" max="3329" width="45.28515625" style="1" customWidth="1"/>
    <col min="3330" max="3330" width="17" style="1" bestFit="1" customWidth="1"/>
    <col min="3331" max="3341" width="16.140625" style="1" bestFit="1" customWidth="1"/>
    <col min="3342" max="3342" width="17" style="1" bestFit="1" customWidth="1"/>
    <col min="3343" max="3343" width="16.140625" style="1" bestFit="1" customWidth="1"/>
    <col min="3344" max="3584" width="16" style="1"/>
    <col min="3585" max="3585" width="45.28515625" style="1" customWidth="1"/>
    <col min="3586" max="3586" width="17" style="1" bestFit="1" customWidth="1"/>
    <col min="3587" max="3597" width="16.140625" style="1" bestFit="1" customWidth="1"/>
    <col min="3598" max="3598" width="17" style="1" bestFit="1" customWidth="1"/>
    <col min="3599" max="3599" width="16.140625" style="1" bestFit="1" customWidth="1"/>
    <col min="3600" max="3840" width="16" style="1"/>
    <col min="3841" max="3841" width="45.28515625" style="1" customWidth="1"/>
    <col min="3842" max="3842" width="17" style="1" bestFit="1" customWidth="1"/>
    <col min="3843" max="3853" width="16.140625" style="1" bestFit="1" customWidth="1"/>
    <col min="3854" max="3854" width="17" style="1" bestFit="1" customWidth="1"/>
    <col min="3855" max="3855" width="16.140625" style="1" bestFit="1" customWidth="1"/>
    <col min="3856" max="4096" width="16" style="1"/>
    <col min="4097" max="4097" width="45.28515625" style="1" customWidth="1"/>
    <col min="4098" max="4098" width="17" style="1" bestFit="1" customWidth="1"/>
    <col min="4099" max="4109" width="16.140625" style="1" bestFit="1" customWidth="1"/>
    <col min="4110" max="4110" width="17" style="1" bestFit="1" customWidth="1"/>
    <col min="4111" max="4111" width="16.140625" style="1" bestFit="1" customWidth="1"/>
    <col min="4112" max="4352" width="16" style="1"/>
    <col min="4353" max="4353" width="45.28515625" style="1" customWidth="1"/>
    <col min="4354" max="4354" width="17" style="1" bestFit="1" customWidth="1"/>
    <col min="4355" max="4365" width="16.140625" style="1" bestFit="1" customWidth="1"/>
    <col min="4366" max="4366" width="17" style="1" bestFit="1" customWidth="1"/>
    <col min="4367" max="4367" width="16.140625" style="1" bestFit="1" customWidth="1"/>
    <col min="4368" max="4608" width="16" style="1"/>
    <col min="4609" max="4609" width="45.28515625" style="1" customWidth="1"/>
    <col min="4610" max="4610" width="17" style="1" bestFit="1" customWidth="1"/>
    <col min="4611" max="4621" width="16.140625" style="1" bestFit="1" customWidth="1"/>
    <col min="4622" max="4622" width="17" style="1" bestFit="1" customWidth="1"/>
    <col min="4623" max="4623" width="16.140625" style="1" bestFit="1" customWidth="1"/>
    <col min="4624" max="4864" width="16" style="1"/>
    <col min="4865" max="4865" width="45.28515625" style="1" customWidth="1"/>
    <col min="4866" max="4866" width="17" style="1" bestFit="1" customWidth="1"/>
    <col min="4867" max="4877" width="16.140625" style="1" bestFit="1" customWidth="1"/>
    <col min="4878" max="4878" width="17" style="1" bestFit="1" customWidth="1"/>
    <col min="4879" max="4879" width="16.140625" style="1" bestFit="1" customWidth="1"/>
    <col min="4880" max="5120" width="16" style="1"/>
    <col min="5121" max="5121" width="45.28515625" style="1" customWidth="1"/>
    <col min="5122" max="5122" width="17" style="1" bestFit="1" customWidth="1"/>
    <col min="5123" max="5133" width="16.140625" style="1" bestFit="1" customWidth="1"/>
    <col min="5134" max="5134" width="17" style="1" bestFit="1" customWidth="1"/>
    <col min="5135" max="5135" width="16.140625" style="1" bestFit="1" customWidth="1"/>
    <col min="5136" max="5376" width="16" style="1"/>
    <col min="5377" max="5377" width="45.28515625" style="1" customWidth="1"/>
    <col min="5378" max="5378" width="17" style="1" bestFit="1" customWidth="1"/>
    <col min="5379" max="5389" width="16.140625" style="1" bestFit="1" customWidth="1"/>
    <col min="5390" max="5390" width="17" style="1" bestFit="1" customWidth="1"/>
    <col min="5391" max="5391" width="16.140625" style="1" bestFit="1" customWidth="1"/>
    <col min="5392" max="5632" width="16" style="1"/>
    <col min="5633" max="5633" width="45.28515625" style="1" customWidth="1"/>
    <col min="5634" max="5634" width="17" style="1" bestFit="1" customWidth="1"/>
    <col min="5635" max="5645" width="16.140625" style="1" bestFit="1" customWidth="1"/>
    <col min="5646" max="5646" width="17" style="1" bestFit="1" customWidth="1"/>
    <col min="5647" max="5647" width="16.140625" style="1" bestFit="1" customWidth="1"/>
    <col min="5648" max="5888" width="16" style="1"/>
    <col min="5889" max="5889" width="45.28515625" style="1" customWidth="1"/>
    <col min="5890" max="5890" width="17" style="1" bestFit="1" customWidth="1"/>
    <col min="5891" max="5901" width="16.140625" style="1" bestFit="1" customWidth="1"/>
    <col min="5902" max="5902" width="17" style="1" bestFit="1" customWidth="1"/>
    <col min="5903" max="5903" width="16.140625" style="1" bestFit="1" customWidth="1"/>
    <col min="5904" max="6144" width="16" style="1"/>
    <col min="6145" max="6145" width="45.28515625" style="1" customWidth="1"/>
    <col min="6146" max="6146" width="17" style="1" bestFit="1" customWidth="1"/>
    <col min="6147" max="6157" width="16.140625" style="1" bestFit="1" customWidth="1"/>
    <col min="6158" max="6158" width="17" style="1" bestFit="1" customWidth="1"/>
    <col min="6159" max="6159" width="16.140625" style="1" bestFit="1" customWidth="1"/>
    <col min="6160" max="6400" width="16" style="1"/>
    <col min="6401" max="6401" width="45.28515625" style="1" customWidth="1"/>
    <col min="6402" max="6402" width="17" style="1" bestFit="1" customWidth="1"/>
    <col min="6403" max="6413" width="16.140625" style="1" bestFit="1" customWidth="1"/>
    <col min="6414" max="6414" width="17" style="1" bestFit="1" customWidth="1"/>
    <col min="6415" max="6415" width="16.140625" style="1" bestFit="1" customWidth="1"/>
    <col min="6416" max="6656" width="16" style="1"/>
    <col min="6657" max="6657" width="45.28515625" style="1" customWidth="1"/>
    <col min="6658" max="6658" width="17" style="1" bestFit="1" customWidth="1"/>
    <col min="6659" max="6669" width="16.140625" style="1" bestFit="1" customWidth="1"/>
    <col min="6670" max="6670" width="17" style="1" bestFit="1" customWidth="1"/>
    <col min="6671" max="6671" width="16.140625" style="1" bestFit="1" customWidth="1"/>
    <col min="6672" max="6912" width="16" style="1"/>
    <col min="6913" max="6913" width="45.28515625" style="1" customWidth="1"/>
    <col min="6914" max="6914" width="17" style="1" bestFit="1" customWidth="1"/>
    <col min="6915" max="6925" width="16.140625" style="1" bestFit="1" customWidth="1"/>
    <col min="6926" max="6926" width="17" style="1" bestFit="1" customWidth="1"/>
    <col min="6927" max="6927" width="16.140625" style="1" bestFit="1" customWidth="1"/>
    <col min="6928" max="7168" width="16" style="1"/>
    <col min="7169" max="7169" width="45.28515625" style="1" customWidth="1"/>
    <col min="7170" max="7170" width="17" style="1" bestFit="1" customWidth="1"/>
    <col min="7171" max="7181" width="16.140625" style="1" bestFit="1" customWidth="1"/>
    <col min="7182" max="7182" width="17" style="1" bestFit="1" customWidth="1"/>
    <col min="7183" max="7183" width="16.140625" style="1" bestFit="1" customWidth="1"/>
    <col min="7184" max="7424" width="16" style="1"/>
    <col min="7425" max="7425" width="45.28515625" style="1" customWidth="1"/>
    <col min="7426" max="7426" width="17" style="1" bestFit="1" customWidth="1"/>
    <col min="7427" max="7437" width="16.140625" style="1" bestFit="1" customWidth="1"/>
    <col min="7438" max="7438" width="17" style="1" bestFit="1" customWidth="1"/>
    <col min="7439" max="7439" width="16.140625" style="1" bestFit="1" customWidth="1"/>
    <col min="7440" max="7680" width="16" style="1"/>
    <col min="7681" max="7681" width="45.28515625" style="1" customWidth="1"/>
    <col min="7682" max="7682" width="17" style="1" bestFit="1" customWidth="1"/>
    <col min="7683" max="7693" width="16.140625" style="1" bestFit="1" customWidth="1"/>
    <col min="7694" max="7694" width="17" style="1" bestFit="1" customWidth="1"/>
    <col min="7695" max="7695" width="16.140625" style="1" bestFit="1" customWidth="1"/>
    <col min="7696" max="7936" width="16" style="1"/>
    <col min="7937" max="7937" width="45.28515625" style="1" customWidth="1"/>
    <col min="7938" max="7938" width="17" style="1" bestFit="1" customWidth="1"/>
    <col min="7939" max="7949" width="16.140625" style="1" bestFit="1" customWidth="1"/>
    <col min="7950" max="7950" width="17" style="1" bestFit="1" customWidth="1"/>
    <col min="7951" max="7951" width="16.140625" style="1" bestFit="1" customWidth="1"/>
    <col min="7952" max="8192" width="16" style="1"/>
    <col min="8193" max="8193" width="45.28515625" style="1" customWidth="1"/>
    <col min="8194" max="8194" width="17" style="1" bestFit="1" customWidth="1"/>
    <col min="8195" max="8205" width="16.140625" style="1" bestFit="1" customWidth="1"/>
    <col min="8206" max="8206" width="17" style="1" bestFit="1" customWidth="1"/>
    <col min="8207" max="8207" width="16.140625" style="1" bestFit="1" customWidth="1"/>
    <col min="8208" max="8448" width="16" style="1"/>
    <col min="8449" max="8449" width="45.28515625" style="1" customWidth="1"/>
    <col min="8450" max="8450" width="17" style="1" bestFit="1" customWidth="1"/>
    <col min="8451" max="8461" width="16.140625" style="1" bestFit="1" customWidth="1"/>
    <col min="8462" max="8462" width="17" style="1" bestFit="1" customWidth="1"/>
    <col min="8463" max="8463" width="16.140625" style="1" bestFit="1" customWidth="1"/>
    <col min="8464" max="8704" width="16" style="1"/>
    <col min="8705" max="8705" width="45.28515625" style="1" customWidth="1"/>
    <col min="8706" max="8706" width="17" style="1" bestFit="1" customWidth="1"/>
    <col min="8707" max="8717" width="16.140625" style="1" bestFit="1" customWidth="1"/>
    <col min="8718" max="8718" width="17" style="1" bestFit="1" customWidth="1"/>
    <col min="8719" max="8719" width="16.140625" style="1" bestFit="1" customWidth="1"/>
    <col min="8720" max="8960" width="16" style="1"/>
    <col min="8961" max="8961" width="45.28515625" style="1" customWidth="1"/>
    <col min="8962" max="8962" width="17" style="1" bestFit="1" customWidth="1"/>
    <col min="8963" max="8973" width="16.140625" style="1" bestFit="1" customWidth="1"/>
    <col min="8974" max="8974" width="17" style="1" bestFit="1" customWidth="1"/>
    <col min="8975" max="8975" width="16.140625" style="1" bestFit="1" customWidth="1"/>
    <col min="8976" max="9216" width="16" style="1"/>
    <col min="9217" max="9217" width="45.28515625" style="1" customWidth="1"/>
    <col min="9218" max="9218" width="17" style="1" bestFit="1" customWidth="1"/>
    <col min="9219" max="9229" width="16.140625" style="1" bestFit="1" customWidth="1"/>
    <col min="9230" max="9230" width="17" style="1" bestFit="1" customWidth="1"/>
    <col min="9231" max="9231" width="16.140625" style="1" bestFit="1" customWidth="1"/>
    <col min="9232" max="9472" width="16" style="1"/>
    <col min="9473" max="9473" width="45.28515625" style="1" customWidth="1"/>
    <col min="9474" max="9474" width="17" style="1" bestFit="1" customWidth="1"/>
    <col min="9475" max="9485" width="16.140625" style="1" bestFit="1" customWidth="1"/>
    <col min="9486" max="9486" width="17" style="1" bestFit="1" customWidth="1"/>
    <col min="9487" max="9487" width="16.140625" style="1" bestFit="1" customWidth="1"/>
    <col min="9488" max="9728" width="16" style="1"/>
    <col min="9729" max="9729" width="45.28515625" style="1" customWidth="1"/>
    <col min="9730" max="9730" width="17" style="1" bestFit="1" customWidth="1"/>
    <col min="9731" max="9741" width="16.140625" style="1" bestFit="1" customWidth="1"/>
    <col min="9742" max="9742" width="17" style="1" bestFit="1" customWidth="1"/>
    <col min="9743" max="9743" width="16.140625" style="1" bestFit="1" customWidth="1"/>
    <col min="9744" max="9984" width="16" style="1"/>
    <col min="9985" max="9985" width="45.28515625" style="1" customWidth="1"/>
    <col min="9986" max="9986" width="17" style="1" bestFit="1" customWidth="1"/>
    <col min="9987" max="9997" width="16.140625" style="1" bestFit="1" customWidth="1"/>
    <col min="9998" max="9998" width="17" style="1" bestFit="1" customWidth="1"/>
    <col min="9999" max="9999" width="16.140625" style="1" bestFit="1" customWidth="1"/>
    <col min="10000" max="10240" width="16" style="1"/>
    <col min="10241" max="10241" width="45.28515625" style="1" customWidth="1"/>
    <col min="10242" max="10242" width="17" style="1" bestFit="1" customWidth="1"/>
    <col min="10243" max="10253" width="16.140625" style="1" bestFit="1" customWidth="1"/>
    <col min="10254" max="10254" width="17" style="1" bestFit="1" customWidth="1"/>
    <col min="10255" max="10255" width="16.140625" style="1" bestFit="1" customWidth="1"/>
    <col min="10256" max="10496" width="16" style="1"/>
    <col min="10497" max="10497" width="45.28515625" style="1" customWidth="1"/>
    <col min="10498" max="10498" width="17" style="1" bestFit="1" customWidth="1"/>
    <col min="10499" max="10509" width="16.140625" style="1" bestFit="1" customWidth="1"/>
    <col min="10510" max="10510" width="17" style="1" bestFit="1" customWidth="1"/>
    <col min="10511" max="10511" width="16.140625" style="1" bestFit="1" customWidth="1"/>
    <col min="10512" max="10752" width="16" style="1"/>
    <col min="10753" max="10753" width="45.28515625" style="1" customWidth="1"/>
    <col min="10754" max="10754" width="17" style="1" bestFit="1" customWidth="1"/>
    <col min="10755" max="10765" width="16.140625" style="1" bestFit="1" customWidth="1"/>
    <col min="10766" max="10766" width="17" style="1" bestFit="1" customWidth="1"/>
    <col min="10767" max="10767" width="16.140625" style="1" bestFit="1" customWidth="1"/>
    <col min="10768" max="11008" width="16" style="1"/>
    <col min="11009" max="11009" width="45.28515625" style="1" customWidth="1"/>
    <col min="11010" max="11010" width="17" style="1" bestFit="1" customWidth="1"/>
    <col min="11011" max="11021" width="16.140625" style="1" bestFit="1" customWidth="1"/>
    <col min="11022" max="11022" width="17" style="1" bestFit="1" customWidth="1"/>
    <col min="11023" max="11023" width="16.140625" style="1" bestFit="1" customWidth="1"/>
    <col min="11024" max="11264" width="16" style="1"/>
    <col min="11265" max="11265" width="45.28515625" style="1" customWidth="1"/>
    <col min="11266" max="11266" width="17" style="1" bestFit="1" customWidth="1"/>
    <col min="11267" max="11277" width="16.140625" style="1" bestFit="1" customWidth="1"/>
    <col min="11278" max="11278" width="17" style="1" bestFit="1" customWidth="1"/>
    <col min="11279" max="11279" width="16.140625" style="1" bestFit="1" customWidth="1"/>
    <col min="11280" max="11520" width="16" style="1"/>
    <col min="11521" max="11521" width="45.28515625" style="1" customWidth="1"/>
    <col min="11522" max="11522" width="17" style="1" bestFit="1" customWidth="1"/>
    <col min="11523" max="11533" width="16.140625" style="1" bestFit="1" customWidth="1"/>
    <col min="11534" max="11534" width="17" style="1" bestFit="1" customWidth="1"/>
    <col min="11535" max="11535" width="16.140625" style="1" bestFit="1" customWidth="1"/>
    <col min="11536" max="11776" width="16" style="1"/>
    <col min="11777" max="11777" width="45.28515625" style="1" customWidth="1"/>
    <col min="11778" max="11778" width="17" style="1" bestFit="1" customWidth="1"/>
    <col min="11779" max="11789" width="16.140625" style="1" bestFit="1" customWidth="1"/>
    <col min="11790" max="11790" width="17" style="1" bestFit="1" customWidth="1"/>
    <col min="11791" max="11791" width="16.140625" style="1" bestFit="1" customWidth="1"/>
    <col min="11792" max="12032" width="16" style="1"/>
    <col min="12033" max="12033" width="45.28515625" style="1" customWidth="1"/>
    <col min="12034" max="12034" width="17" style="1" bestFit="1" customWidth="1"/>
    <col min="12035" max="12045" width="16.140625" style="1" bestFit="1" customWidth="1"/>
    <col min="12046" max="12046" width="17" style="1" bestFit="1" customWidth="1"/>
    <col min="12047" max="12047" width="16.140625" style="1" bestFit="1" customWidth="1"/>
    <col min="12048" max="12288" width="16" style="1"/>
    <col min="12289" max="12289" width="45.28515625" style="1" customWidth="1"/>
    <col min="12290" max="12290" width="17" style="1" bestFit="1" customWidth="1"/>
    <col min="12291" max="12301" width="16.140625" style="1" bestFit="1" customWidth="1"/>
    <col min="12302" max="12302" width="17" style="1" bestFit="1" customWidth="1"/>
    <col min="12303" max="12303" width="16.140625" style="1" bestFit="1" customWidth="1"/>
    <col min="12304" max="12544" width="16" style="1"/>
    <col min="12545" max="12545" width="45.28515625" style="1" customWidth="1"/>
    <col min="12546" max="12546" width="17" style="1" bestFit="1" customWidth="1"/>
    <col min="12547" max="12557" width="16.140625" style="1" bestFit="1" customWidth="1"/>
    <col min="12558" max="12558" width="17" style="1" bestFit="1" customWidth="1"/>
    <col min="12559" max="12559" width="16.140625" style="1" bestFit="1" customWidth="1"/>
    <col min="12560" max="12800" width="16" style="1"/>
    <col min="12801" max="12801" width="45.28515625" style="1" customWidth="1"/>
    <col min="12802" max="12802" width="17" style="1" bestFit="1" customWidth="1"/>
    <col min="12803" max="12813" width="16.140625" style="1" bestFit="1" customWidth="1"/>
    <col min="12814" max="12814" width="17" style="1" bestFit="1" customWidth="1"/>
    <col min="12815" max="12815" width="16.140625" style="1" bestFit="1" customWidth="1"/>
    <col min="12816" max="13056" width="16" style="1"/>
    <col min="13057" max="13057" width="45.28515625" style="1" customWidth="1"/>
    <col min="13058" max="13058" width="17" style="1" bestFit="1" customWidth="1"/>
    <col min="13059" max="13069" width="16.140625" style="1" bestFit="1" customWidth="1"/>
    <col min="13070" max="13070" width="17" style="1" bestFit="1" customWidth="1"/>
    <col min="13071" max="13071" width="16.140625" style="1" bestFit="1" customWidth="1"/>
    <col min="13072" max="13312" width="16" style="1"/>
    <col min="13313" max="13313" width="45.28515625" style="1" customWidth="1"/>
    <col min="13314" max="13314" width="17" style="1" bestFit="1" customWidth="1"/>
    <col min="13315" max="13325" width="16.140625" style="1" bestFit="1" customWidth="1"/>
    <col min="13326" max="13326" width="17" style="1" bestFit="1" customWidth="1"/>
    <col min="13327" max="13327" width="16.140625" style="1" bestFit="1" customWidth="1"/>
    <col min="13328" max="13568" width="16" style="1"/>
    <col min="13569" max="13569" width="45.28515625" style="1" customWidth="1"/>
    <col min="13570" max="13570" width="17" style="1" bestFit="1" customWidth="1"/>
    <col min="13571" max="13581" width="16.140625" style="1" bestFit="1" customWidth="1"/>
    <col min="13582" max="13582" width="17" style="1" bestFit="1" customWidth="1"/>
    <col min="13583" max="13583" width="16.140625" style="1" bestFit="1" customWidth="1"/>
    <col min="13584" max="13824" width="16" style="1"/>
    <col min="13825" max="13825" width="45.28515625" style="1" customWidth="1"/>
    <col min="13826" max="13826" width="17" style="1" bestFit="1" customWidth="1"/>
    <col min="13827" max="13837" width="16.140625" style="1" bestFit="1" customWidth="1"/>
    <col min="13838" max="13838" width="17" style="1" bestFit="1" customWidth="1"/>
    <col min="13839" max="13839" width="16.140625" style="1" bestFit="1" customWidth="1"/>
    <col min="13840" max="14080" width="16" style="1"/>
    <col min="14081" max="14081" width="45.28515625" style="1" customWidth="1"/>
    <col min="14082" max="14082" width="17" style="1" bestFit="1" customWidth="1"/>
    <col min="14083" max="14093" width="16.140625" style="1" bestFit="1" customWidth="1"/>
    <col min="14094" max="14094" width="17" style="1" bestFit="1" customWidth="1"/>
    <col min="14095" max="14095" width="16.140625" style="1" bestFit="1" customWidth="1"/>
    <col min="14096" max="14336" width="16" style="1"/>
    <col min="14337" max="14337" width="45.28515625" style="1" customWidth="1"/>
    <col min="14338" max="14338" width="17" style="1" bestFit="1" customWidth="1"/>
    <col min="14339" max="14349" width="16.140625" style="1" bestFit="1" customWidth="1"/>
    <col min="14350" max="14350" width="17" style="1" bestFit="1" customWidth="1"/>
    <col min="14351" max="14351" width="16.140625" style="1" bestFit="1" customWidth="1"/>
    <col min="14352" max="14592" width="16" style="1"/>
    <col min="14593" max="14593" width="45.28515625" style="1" customWidth="1"/>
    <col min="14594" max="14594" width="17" style="1" bestFit="1" customWidth="1"/>
    <col min="14595" max="14605" width="16.140625" style="1" bestFit="1" customWidth="1"/>
    <col min="14606" max="14606" width="17" style="1" bestFit="1" customWidth="1"/>
    <col min="14607" max="14607" width="16.140625" style="1" bestFit="1" customWidth="1"/>
    <col min="14608" max="14848" width="16" style="1"/>
    <col min="14849" max="14849" width="45.28515625" style="1" customWidth="1"/>
    <col min="14850" max="14850" width="17" style="1" bestFit="1" customWidth="1"/>
    <col min="14851" max="14861" width="16.140625" style="1" bestFit="1" customWidth="1"/>
    <col min="14862" max="14862" width="17" style="1" bestFit="1" customWidth="1"/>
    <col min="14863" max="14863" width="16.140625" style="1" bestFit="1" customWidth="1"/>
    <col min="14864" max="15104" width="16" style="1"/>
    <col min="15105" max="15105" width="45.28515625" style="1" customWidth="1"/>
    <col min="15106" max="15106" width="17" style="1" bestFit="1" customWidth="1"/>
    <col min="15107" max="15117" width="16.140625" style="1" bestFit="1" customWidth="1"/>
    <col min="15118" max="15118" width="17" style="1" bestFit="1" customWidth="1"/>
    <col min="15119" max="15119" width="16.140625" style="1" bestFit="1" customWidth="1"/>
    <col min="15120" max="15360" width="16" style="1"/>
    <col min="15361" max="15361" width="45.28515625" style="1" customWidth="1"/>
    <col min="15362" max="15362" width="17" style="1" bestFit="1" customWidth="1"/>
    <col min="15363" max="15373" width="16.140625" style="1" bestFit="1" customWidth="1"/>
    <col min="15374" max="15374" width="17" style="1" bestFit="1" customWidth="1"/>
    <col min="15375" max="15375" width="16.140625" style="1" bestFit="1" customWidth="1"/>
    <col min="15376" max="15616" width="16" style="1"/>
    <col min="15617" max="15617" width="45.28515625" style="1" customWidth="1"/>
    <col min="15618" max="15618" width="17" style="1" bestFit="1" customWidth="1"/>
    <col min="15619" max="15629" width="16.140625" style="1" bestFit="1" customWidth="1"/>
    <col min="15630" max="15630" width="17" style="1" bestFit="1" customWidth="1"/>
    <col min="15631" max="15631" width="16.140625" style="1" bestFit="1" customWidth="1"/>
    <col min="15632" max="15872" width="16" style="1"/>
    <col min="15873" max="15873" width="45.28515625" style="1" customWidth="1"/>
    <col min="15874" max="15874" width="17" style="1" bestFit="1" customWidth="1"/>
    <col min="15875" max="15885" width="16.140625" style="1" bestFit="1" customWidth="1"/>
    <col min="15886" max="15886" width="17" style="1" bestFit="1" customWidth="1"/>
    <col min="15887" max="15887" width="16.140625" style="1" bestFit="1" customWidth="1"/>
    <col min="15888" max="16128" width="16" style="1"/>
    <col min="16129" max="16129" width="45.28515625" style="1" customWidth="1"/>
    <col min="16130" max="16130" width="17" style="1" bestFit="1" customWidth="1"/>
    <col min="16131" max="16141" width="16.140625" style="1" bestFit="1" customWidth="1"/>
    <col min="16142" max="16142" width="17" style="1" bestFit="1" customWidth="1"/>
    <col min="16143" max="16143" width="16.140625" style="1" bestFit="1" customWidth="1"/>
    <col min="16144" max="16384" width="16" style="1"/>
  </cols>
  <sheetData>
    <row r="1" spans="1:19" ht="18" customHeight="1" thickBot="1" x14ac:dyDescent="0.25">
      <c r="R1" s="325" t="s">
        <v>73</v>
      </c>
      <c r="S1" s="326"/>
    </row>
    <row r="3" spans="1:19" ht="23.25" x14ac:dyDescent="0.35">
      <c r="A3" s="300" t="s">
        <v>33</v>
      </c>
      <c r="B3" s="300"/>
      <c r="C3" s="300"/>
      <c r="D3" s="300"/>
      <c r="E3" s="300"/>
      <c r="F3" s="300"/>
      <c r="G3" s="300"/>
      <c r="H3" s="300"/>
      <c r="I3" s="300"/>
      <c r="J3" s="300"/>
      <c r="K3" s="300"/>
      <c r="L3" s="300"/>
      <c r="M3" s="300"/>
      <c r="N3" s="300"/>
      <c r="O3" s="300"/>
      <c r="P3" s="300"/>
      <c r="Q3" s="300"/>
      <c r="R3" s="300"/>
      <c r="S3" s="300"/>
    </row>
    <row r="4" spans="1:19" ht="23.25" x14ac:dyDescent="0.35">
      <c r="A4" s="300" t="s">
        <v>14</v>
      </c>
      <c r="B4" s="300"/>
      <c r="C4" s="300"/>
      <c r="D4" s="300"/>
      <c r="E4" s="300"/>
      <c r="F4" s="300"/>
      <c r="G4" s="300"/>
      <c r="H4" s="300"/>
      <c r="I4" s="300"/>
      <c r="J4" s="300"/>
      <c r="K4" s="300"/>
      <c r="L4" s="300"/>
      <c r="M4" s="300"/>
      <c r="N4" s="300"/>
      <c r="O4" s="300"/>
      <c r="P4" s="300"/>
      <c r="Q4" s="300"/>
      <c r="R4" s="300"/>
      <c r="S4" s="300"/>
    </row>
    <row r="5" spans="1:19" ht="18" customHeight="1" x14ac:dyDescent="0.3">
      <c r="A5" s="301" t="s">
        <v>85</v>
      </c>
      <c r="B5" s="301"/>
      <c r="C5" s="301"/>
      <c r="D5" s="301"/>
      <c r="E5" s="301"/>
      <c r="F5" s="301"/>
      <c r="G5" s="301"/>
      <c r="H5" s="301"/>
      <c r="I5" s="301"/>
      <c r="J5" s="301"/>
      <c r="K5" s="301"/>
      <c r="L5" s="301"/>
      <c r="M5" s="301"/>
      <c r="N5" s="301"/>
      <c r="O5" s="301"/>
      <c r="P5" s="301"/>
      <c r="Q5" s="301"/>
      <c r="R5" s="301"/>
      <c r="S5" s="301"/>
    </row>
    <row r="6" spans="1:19" ht="18" customHeight="1" x14ac:dyDescent="0.3">
      <c r="A6" s="301" t="s">
        <v>26</v>
      </c>
      <c r="B6" s="301"/>
      <c r="C6" s="301"/>
      <c r="D6" s="301"/>
      <c r="E6" s="301"/>
      <c r="F6" s="301"/>
      <c r="G6" s="301"/>
      <c r="H6" s="301"/>
      <c r="I6" s="301"/>
      <c r="J6" s="301"/>
      <c r="K6" s="301"/>
      <c r="L6" s="301"/>
      <c r="M6" s="301"/>
      <c r="N6" s="301"/>
      <c r="O6" s="301"/>
      <c r="P6" s="301"/>
      <c r="Q6" s="301"/>
      <c r="R6" s="301"/>
      <c r="S6" s="301"/>
    </row>
    <row r="7" spans="1:19" ht="15.75" x14ac:dyDescent="0.25">
      <c r="A7" s="2"/>
      <c r="B7" s="2"/>
      <c r="C7" s="2"/>
      <c r="D7" s="2"/>
      <c r="E7" s="2"/>
      <c r="F7" s="2"/>
      <c r="G7" s="2"/>
      <c r="H7" s="2"/>
      <c r="I7" s="2"/>
      <c r="J7" s="2"/>
      <c r="K7" s="2"/>
      <c r="L7" s="2"/>
      <c r="M7" s="2"/>
      <c r="N7" s="2"/>
      <c r="O7" s="2"/>
      <c r="P7" s="2"/>
      <c r="Q7" s="2"/>
      <c r="R7" s="3"/>
      <c r="S7" s="3"/>
    </row>
    <row r="8" spans="1:19" ht="16.5" thickBot="1" x14ac:dyDescent="0.3">
      <c r="A8" s="2"/>
      <c r="B8" s="2"/>
      <c r="C8" s="2"/>
      <c r="D8" s="2"/>
      <c r="E8" s="2"/>
      <c r="F8" s="2"/>
      <c r="G8" s="2"/>
      <c r="H8" s="2"/>
      <c r="I8" s="2"/>
      <c r="J8" s="2"/>
      <c r="K8" s="2"/>
      <c r="L8" s="2"/>
      <c r="M8" s="2"/>
      <c r="N8" s="2"/>
      <c r="O8" s="2"/>
      <c r="P8" s="2"/>
      <c r="Q8" s="2"/>
      <c r="R8" s="3"/>
      <c r="S8" s="3"/>
    </row>
    <row r="9" spans="1:19" ht="15" customHeight="1" thickBot="1" x14ac:dyDescent="0.25">
      <c r="A9" s="19"/>
      <c r="B9" s="330" t="s">
        <v>19</v>
      </c>
      <c r="C9" s="332"/>
      <c r="D9" s="332"/>
      <c r="E9" s="332"/>
      <c r="F9" s="332"/>
      <c r="G9" s="331"/>
      <c r="H9" s="330" t="s">
        <v>20</v>
      </c>
      <c r="I9" s="332"/>
      <c r="J9" s="332"/>
      <c r="K9" s="332"/>
      <c r="L9" s="332"/>
      <c r="M9" s="331"/>
      <c r="N9" s="327" t="s">
        <v>1</v>
      </c>
      <c r="O9" s="328"/>
      <c r="P9" s="328"/>
      <c r="Q9" s="328"/>
      <c r="R9" s="328"/>
      <c r="S9" s="329"/>
    </row>
    <row r="10" spans="1:19" ht="15" customHeight="1" thickBot="1" x14ac:dyDescent="0.25">
      <c r="A10" s="20" t="s">
        <v>0</v>
      </c>
      <c r="B10" s="302" t="s">
        <v>17</v>
      </c>
      <c r="C10" s="330" t="s">
        <v>2</v>
      </c>
      <c r="D10" s="331"/>
      <c r="E10" s="302" t="s">
        <v>28</v>
      </c>
      <c r="F10" s="304" t="s">
        <v>29</v>
      </c>
      <c r="G10" s="305"/>
      <c r="H10" s="302" t="s">
        <v>17</v>
      </c>
      <c r="I10" s="330" t="s">
        <v>2</v>
      </c>
      <c r="J10" s="331"/>
      <c r="K10" s="302" t="s">
        <v>28</v>
      </c>
      <c r="L10" s="330" t="s">
        <v>29</v>
      </c>
      <c r="M10" s="331"/>
      <c r="N10" s="302" t="s">
        <v>17</v>
      </c>
      <c r="O10" s="330" t="s">
        <v>2</v>
      </c>
      <c r="P10" s="331"/>
      <c r="Q10" s="302" t="s">
        <v>28</v>
      </c>
      <c r="R10" s="304" t="s">
        <v>29</v>
      </c>
      <c r="S10" s="305"/>
    </row>
    <row r="11" spans="1:19" ht="39" customHeight="1" thickBot="1" x14ac:dyDescent="0.25">
      <c r="A11" s="21"/>
      <c r="B11" s="303"/>
      <c r="C11" s="22" t="s">
        <v>3</v>
      </c>
      <c r="D11" s="22" t="s">
        <v>4</v>
      </c>
      <c r="E11" s="303"/>
      <c r="F11" s="23" t="s">
        <v>75</v>
      </c>
      <c r="G11" s="23" t="s">
        <v>31</v>
      </c>
      <c r="H11" s="303"/>
      <c r="I11" s="22" t="s">
        <v>3</v>
      </c>
      <c r="J11" s="22" t="s">
        <v>4</v>
      </c>
      <c r="K11" s="303"/>
      <c r="L11" s="23" t="s">
        <v>30</v>
      </c>
      <c r="M11" s="23" t="s">
        <v>31</v>
      </c>
      <c r="N11" s="303"/>
      <c r="O11" s="22" t="s">
        <v>3</v>
      </c>
      <c r="P11" s="22" t="s">
        <v>4</v>
      </c>
      <c r="Q11" s="303"/>
      <c r="R11" s="23" t="s">
        <v>30</v>
      </c>
      <c r="S11" s="23" t="s">
        <v>31</v>
      </c>
    </row>
    <row r="12" spans="1:19" ht="15" customHeight="1" x14ac:dyDescent="0.2">
      <c r="A12" s="6"/>
      <c r="B12" s="6"/>
      <c r="C12" s="6"/>
      <c r="D12" s="6"/>
      <c r="E12" s="6"/>
      <c r="F12" s="6"/>
      <c r="G12" s="6"/>
      <c r="H12" s="6"/>
      <c r="I12" s="6"/>
      <c r="J12" s="6"/>
      <c r="K12" s="6"/>
      <c r="L12" s="6"/>
      <c r="M12" s="6"/>
      <c r="N12" s="6"/>
      <c r="O12" s="6"/>
      <c r="P12" s="6"/>
      <c r="Q12" s="6"/>
      <c r="R12" s="6"/>
      <c r="S12" s="6"/>
    </row>
    <row r="13" spans="1:19" ht="15" customHeight="1" x14ac:dyDescent="0.2">
      <c r="A13" s="4" t="s">
        <v>1</v>
      </c>
      <c r="B13" s="7">
        <v>495945378.75000012</v>
      </c>
      <c r="C13" s="7">
        <v>695375</v>
      </c>
      <c r="D13" s="7">
        <v>249013455.11000001</v>
      </c>
      <c r="E13" s="7">
        <v>2040622.27</v>
      </c>
      <c r="F13" s="7">
        <v>2874550.5</v>
      </c>
      <c r="G13" s="7">
        <v>7455.16</v>
      </c>
      <c r="H13" s="7">
        <v>33889965.780000001</v>
      </c>
      <c r="I13" s="7">
        <v>108858</v>
      </c>
      <c r="J13" s="7">
        <v>13777424.600000001</v>
      </c>
      <c r="K13" s="7">
        <v>0</v>
      </c>
      <c r="L13" s="7">
        <v>1686505.61</v>
      </c>
      <c r="M13" s="11">
        <v>0</v>
      </c>
      <c r="N13" s="7">
        <v>529835344.53000009</v>
      </c>
      <c r="O13" s="7">
        <v>804233</v>
      </c>
      <c r="P13" s="7">
        <v>262790879.71000001</v>
      </c>
      <c r="Q13" s="7">
        <v>2040622.27</v>
      </c>
      <c r="R13" s="7">
        <v>4561056.1100000003</v>
      </c>
      <c r="S13" s="7">
        <v>7455.16</v>
      </c>
    </row>
    <row r="14" spans="1:19" ht="15" customHeight="1" x14ac:dyDescent="0.2">
      <c r="A14" s="6"/>
      <c r="B14" s="9"/>
      <c r="C14" s="9"/>
      <c r="D14" s="9"/>
      <c r="E14" s="9"/>
      <c r="F14" s="9"/>
      <c r="G14" s="9"/>
      <c r="H14" s="9"/>
      <c r="I14" s="9"/>
      <c r="J14" s="9"/>
      <c r="K14" s="9"/>
      <c r="L14" s="9"/>
      <c r="M14" s="11"/>
      <c r="N14" s="9"/>
      <c r="O14" s="9"/>
      <c r="P14" s="9"/>
      <c r="Q14" s="9"/>
      <c r="R14" s="9"/>
      <c r="S14" s="9"/>
    </row>
    <row r="15" spans="1:19" ht="15" customHeight="1" x14ac:dyDescent="0.2">
      <c r="A15" s="10" t="s">
        <v>5</v>
      </c>
      <c r="B15" s="7">
        <v>149557810.08000004</v>
      </c>
      <c r="C15" s="7">
        <v>30595</v>
      </c>
      <c r="D15" s="7">
        <v>56925458.329999998</v>
      </c>
      <c r="E15" s="7">
        <v>2040622.27</v>
      </c>
      <c r="F15" s="7">
        <v>2874550.5</v>
      </c>
      <c r="G15" s="7">
        <v>7455.16</v>
      </c>
      <c r="H15" s="7">
        <v>15730047.27</v>
      </c>
      <c r="I15" s="7">
        <v>272</v>
      </c>
      <c r="J15" s="7">
        <v>2120613.6100000003</v>
      </c>
      <c r="K15" s="7">
        <v>0</v>
      </c>
      <c r="L15" s="7">
        <v>1686505.61</v>
      </c>
      <c r="M15" s="11">
        <v>0</v>
      </c>
      <c r="N15" s="7">
        <v>165287857.35000005</v>
      </c>
      <c r="O15" s="7">
        <v>30867</v>
      </c>
      <c r="P15" s="7">
        <v>59046071.939999998</v>
      </c>
      <c r="Q15" s="7">
        <v>2040622.27</v>
      </c>
      <c r="R15" s="7">
        <v>4561056.1100000003</v>
      </c>
      <c r="S15" s="7">
        <v>7455.16</v>
      </c>
    </row>
    <row r="16" spans="1:19" ht="15" customHeight="1" x14ac:dyDescent="0.2">
      <c r="A16" s="6"/>
      <c r="B16" s="9"/>
      <c r="C16" s="9"/>
      <c r="D16" s="9"/>
      <c r="E16" s="9"/>
      <c r="F16" s="9"/>
      <c r="G16" s="9"/>
      <c r="H16" s="9"/>
      <c r="I16" s="9"/>
      <c r="J16" s="9"/>
      <c r="K16" s="9"/>
      <c r="L16" s="9"/>
      <c r="M16" s="11"/>
      <c r="N16" s="9"/>
      <c r="O16" s="9"/>
      <c r="P16" s="9"/>
      <c r="Q16" s="9"/>
      <c r="R16" s="9"/>
      <c r="S16" s="9"/>
    </row>
    <row r="17" spans="1:19" ht="15" customHeight="1" x14ac:dyDescent="0.2">
      <c r="A17" s="6" t="s">
        <v>23</v>
      </c>
      <c r="B17" s="8">
        <v>18410466.459999997</v>
      </c>
      <c r="C17" s="8">
        <v>248</v>
      </c>
      <c r="D17" s="8">
        <v>2722547.3400000003</v>
      </c>
      <c r="E17" s="8">
        <v>2040622.27</v>
      </c>
      <c r="F17" s="8">
        <v>2869129.93</v>
      </c>
      <c r="G17" s="8">
        <v>7455.16</v>
      </c>
      <c r="H17" s="9">
        <v>10731746.57</v>
      </c>
      <c r="I17" s="9">
        <v>15</v>
      </c>
      <c r="J17" s="9">
        <v>1062933.6100000001</v>
      </c>
      <c r="K17" s="9">
        <v>0</v>
      </c>
      <c r="L17" s="9">
        <v>1686505.61</v>
      </c>
      <c r="M17" s="11">
        <v>0</v>
      </c>
      <c r="N17" s="9">
        <v>29142213.029999997</v>
      </c>
      <c r="O17" s="9">
        <v>263</v>
      </c>
      <c r="P17" s="9">
        <v>3785480.95</v>
      </c>
      <c r="Q17" s="9">
        <v>2040622.27</v>
      </c>
      <c r="R17" s="9">
        <v>4555635.54</v>
      </c>
      <c r="S17" s="13">
        <v>7455.16</v>
      </c>
    </row>
    <row r="18" spans="1:19" ht="15" customHeight="1" x14ac:dyDescent="0.2">
      <c r="A18" s="6" t="s">
        <v>6</v>
      </c>
      <c r="B18" s="9">
        <v>49536152.020000003</v>
      </c>
      <c r="C18" s="9">
        <v>6536</v>
      </c>
      <c r="D18" s="9">
        <v>11394088.17</v>
      </c>
      <c r="E18" s="9">
        <v>0</v>
      </c>
      <c r="F18" s="9">
        <v>5420.57</v>
      </c>
      <c r="G18" s="13">
        <v>0</v>
      </c>
      <c r="H18" s="8">
        <v>522561.93000000005</v>
      </c>
      <c r="I18" s="8">
        <v>0</v>
      </c>
      <c r="J18" s="8">
        <v>0</v>
      </c>
      <c r="K18" s="8">
        <v>0</v>
      </c>
      <c r="L18" s="8">
        <v>0</v>
      </c>
      <c r="M18" s="11">
        <v>0</v>
      </c>
      <c r="N18" s="9">
        <v>50058713.950000003</v>
      </c>
      <c r="O18" s="9">
        <v>6536</v>
      </c>
      <c r="P18" s="9">
        <v>11394088.17</v>
      </c>
      <c r="Q18" s="9">
        <v>0</v>
      </c>
      <c r="R18" s="9">
        <v>5420.57</v>
      </c>
      <c r="S18" s="13">
        <v>0</v>
      </c>
    </row>
    <row r="19" spans="1:19" ht="15" customHeight="1" x14ac:dyDescent="0.2">
      <c r="A19" s="6" t="s">
        <v>7</v>
      </c>
      <c r="B19" s="9">
        <v>81611191.600000024</v>
      </c>
      <c r="C19" s="9">
        <v>23811</v>
      </c>
      <c r="D19" s="9">
        <v>42808822.82</v>
      </c>
      <c r="E19" s="9"/>
      <c r="F19" s="9"/>
      <c r="G19" s="9"/>
      <c r="H19" s="9">
        <v>4475738.7699999996</v>
      </c>
      <c r="I19" s="9">
        <v>257</v>
      </c>
      <c r="J19" s="9">
        <v>1057680</v>
      </c>
      <c r="K19" s="8">
        <v>0</v>
      </c>
      <c r="L19" s="8">
        <v>0</v>
      </c>
      <c r="M19" s="11">
        <v>0</v>
      </c>
      <c r="N19" s="9">
        <v>86086930.37000002</v>
      </c>
      <c r="O19" s="9">
        <v>24068</v>
      </c>
      <c r="P19" s="9">
        <v>43866502.82</v>
      </c>
      <c r="Q19" s="9">
        <v>0</v>
      </c>
      <c r="R19" s="9">
        <v>0</v>
      </c>
      <c r="S19" s="9">
        <v>0</v>
      </c>
    </row>
    <row r="20" spans="1:19" ht="15" customHeight="1" x14ac:dyDescent="0.2">
      <c r="A20" s="6"/>
      <c r="B20" s="9"/>
      <c r="C20" s="9"/>
      <c r="D20" s="9"/>
      <c r="E20" s="9"/>
      <c r="F20" s="9"/>
      <c r="G20" s="9"/>
      <c r="H20" s="8"/>
      <c r="I20" s="8"/>
      <c r="J20" s="8"/>
      <c r="K20" s="8"/>
      <c r="L20" s="8"/>
      <c r="M20" s="11"/>
      <c r="N20" s="9"/>
      <c r="O20" s="9"/>
      <c r="P20" s="9"/>
      <c r="Q20" s="9"/>
      <c r="R20" s="9"/>
      <c r="S20" s="9"/>
    </row>
    <row r="21" spans="1:19" ht="15" customHeight="1" x14ac:dyDescent="0.2">
      <c r="A21" s="10" t="s">
        <v>27</v>
      </c>
      <c r="B21" s="7">
        <v>50616135.940000013</v>
      </c>
      <c r="C21" s="7">
        <v>32695</v>
      </c>
      <c r="D21" s="7">
        <v>39220088.079999998</v>
      </c>
      <c r="E21" s="13">
        <v>0</v>
      </c>
      <c r="F21" s="13">
        <v>0</v>
      </c>
      <c r="G21" s="13">
        <v>0</v>
      </c>
      <c r="H21" s="13">
        <v>0</v>
      </c>
      <c r="I21" s="13">
        <v>24</v>
      </c>
      <c r="J21" s="13">
        <v>806.64000000000021</v>
      </c>
      <c r="K21" s="13">
        <v>0</v>
      </c>
      <c r="L21" s="13">
        <v>0</v>
      </c>
      <c r="M21" s="11">
        <v>0</v>
      </c>
      <c r="N21" s="7">
        <v>50616135.940000013</v>
      </c>
      <c r="O21" s="7">
        <v>32719</v>
      </c>
      <c r="P21" s="7">
        <v>39220894.719999999</v>
      </c>
      <c r="Q21" s="13">
        <v>0</v>
      </c>
      <c r="R21" s="13">
        <v>0</v>
      </c>
      <c r="S21" s="13">
        <v>0</v>
      </c>
    </row>
    <row r="22" spans="1:19" ht="15" customHeight="1" x14ac:dyDescent="0.2">
      <c r="A22" s="6"/>
      <c r="B22" s="9"/>
      <c r="C22" s="9"/>
      <c r="D22" s="9"/>
      <c r="E22" s="9"/>
      <c r="F22" s="9"/>
      <c r="G22" s="9"/>
      <c r="H22" s="9"/>
      <c r="I22" s="9"/>
      <c r="J22" s="9"/>
      <c r="K22" s="9"/>
      <c r="L22" s="9"/>
      <c r="M22" s="9"/>
      <c r="N22" s="9"/>
      <c r="O22" s="9"/>
      <c r="P22" s="9"/>
      <c r="Q22" s="11"/>
      <c r="R22" s="11"/>
      <c r="S22" s="7"/>
    </row>
    <row r="23" spans="1:19" ht="15" customHeight="1" x14ac:dyDescent="0.2">
      <c r="A23" s="10" t="s">
        <v>8</v>
      </c>
      <c r="B23" s="7">
        <v>85308014.909999996</v>
      </c>
      <c r="C23" s="7">
        <v>560747</v>
      </c>
      <c r="D23" s="7">
        <v>62558823.400000006</v>
      </c>
      <c r="E23" s="11">
        <v>0</v>
      </c>
      <c r="F23" s="11">
        <v>0</v>
      </c>
      <c r="G23" s="11">
        <v>0</v>
      </c>
      <c r="H23" s="7">
        <v>18159918.510000002</v>
      </c>
      <c r="I23" s="7">
        <v>108562</v>
      </c>
      <c r="J23" s="7">
        <v>11656004.350000001</v>
      </c>
      <c r="K23" s="11">
        <v>0</v>
      </c>
      <c r="L23" s="11">
        <v>0</v>
      </c>
      <c r="M23" s="11">
        <v>0</v>
      </c>
      <c r="N23" s="7">
        <v>103467933.42</v>
      </c>
      <c r="O23" s="7">
        <v>669309</v>
      </c>
      <c r="P23" s="7">
        <v>74214827.75</v>
      </c>
      <c r="Q23" s="13">
        <v>0</v>
      </c>
      <c r="R23" s="13">
        <v>0</v>
      </c>
      <c r="S23" s="13">
        <v>0</v>
      </c>
    </row>
    <row r="24" spans="1:19" ht="15" customHeight="1" x14ac:dyDescent="0.2">
      <c r="A24" s="6"/>
      <c r="B24" s="9"/>
      <c r="C24" s="9"/>
      <c r="D24" s="9"/>
      <c r="E24" s="9"/>
      <c r="F24" s="9"/>
      <c r="G24" s="9"/>
      <c r="H24" s="9"/>
      <c r="I24" s="9"/>
      <c r="J24" s="9"/>
      <c r="K24" s="11"/>
      <c r="L24" s="11"/>
      <c r="M24" s="11"/>
      <c r="N24" s="9"/>
      <c r="O24" s="9"/>
      <c r="P24" s="9"/>
      <c r="Q24" s="13"/>
      <c r="R24" s="13"/>
      <c r="S24" s="13"/>
    </row>
    <row r="25" spans="1:19" ht="15" customHeight="1" x14ac:dyDescent="0.2">
      <c r="A25" s="6" t="s">
        <v>9</v>
      </c>
      <c r="B25" s="9">
        <v>3414354.0999999996</v>
      </c>
      <c r="C25" s="9">
        <v>6252</v>
      </c>
      <c r="D25" s="9">
        <v>956024.44000000006</v>
      </c>
      <c r="E25" s="11">
        <v>0</v>
      </c>
      <c r="F25" s="11">
        <v>0</v>
      </c>
      <c r="G25" s="11">
        <v>0</v>
      </c>
      <c r="H25" s="11">
        <v>583023.16</v>
      </c>
      <c r="I25" s="8">
        <v>12</v>
      </c>
      <c r="J25" s="8">
        <v>5497.54</v>
      </c>
      <c r="K25" s="11">
        <v>0</v>
      </c>
      <c r="L25" s="11">
        <v>0</v>
      </c>
      <c r="M25" s="11">
        <v>0</v>
      </c>
      <c r="N25" s="9">
        <v>3997377.26</v>
      </c>
      <c r="O25" s="9">
        <v>6264</v>
      </c>
      <c r="P25" s="9">
        <v>961521.9800000001</v>
      </c>
      <c r="Q25" s="13">
        <v>0</v>
      </c>
      <c r="R25" s="13">
        <v>0</v>
      </c>
      <c r="S25" s="13">
        <v>0</v>
      </c>
    </row>
    <row r="26" spans="1:19" ht="15" customHeight="1" x14ac:dyDescent="0.2">
      <c r="A26" s="6" t="s">
        <v>76</v>
      </c>
      <c r="B26" s="9">
        <v>81893660.810000002</v>
      </c>
      <c r="C26" s="9">
        <v>554495</v>
      </c>
      <c r="D26" s="9">
        <v>61602798.960000008</v>
      </c>
      <c r="E26" s="11">
        <v>0</v>
      </c>
      <c r="F26" s="11">
        <v>0</v>
      </c>
      <c r="G26" s="11">
        <v>0</v>
      </c>
      <c r="H26" s="9">
        <v>17576895.350000001</v>
      </c>
      <c r="I26" s="9">
        <v>108550</v>
      </c>
      <c r="J26" s="9">
        <v>11650506.810000002</v>
      </c>
      <c r="K26" s="11">
        <v>0</v>
      </c>
      <c r="L26" s="11">
        <v>0</v>
      </c>
      <c r="M26" s="11">
        <v>0</v>
      </c>
      <c r="N26" s="9">
        <v>99470556.159999996</v>
      </c>
      <c r="O26" s="9">
        <v>663045</v>
      </c>
      <c r="P26" s="9">
        <v>73253305.770000011</v>
      </c>
      <c r="Q26" s="13">
        <v>0</v>
      </c>
      <c r="R26" s="13">
        <v>0</v>
      </c>
      <c r="S26" s="13">
        <v>0</v>
      </c>
    </row>
    <row r="27" spans="1:19" ht="15" customHeight="1" x14ac:dyDescent="0.2">
      <c r="A27" s="6"/>
      <c r="B27" s="9"/>
      <c r="C27" s="9"/>
      <c r="D27" s="9"/>
      <c r="E27" s="11"/>
      <c r="F27" s="11"/>
      <c r="G27" s="11"/>
      <c r="H27" s="14"/>
      <c r="I27" s="9"/>
      <c r="J27" s="9"/>
      <c r="K27" s="11"/>
      <c r="L27" s="11"/>
      <c r="M27" s="11"/>
      <c r="N27" s="9"/>
      <c r="O27" s="9"/>
      <c r="P27" s="9"/>
      <c r="Q27" s="13"/>
      <c r="R27" s="13"/>
      <c r="S27" s="13"/>
    </row>
    <row r="28" spans="1:19" ht="15" customHeight="1" x14ac:dyDescent="0.2">
      <c r="A28" s="10" t="s">
        <v>10</v>
      </c>
      <c r="B28" s="7">
        <v>197096356.71000001</v>
      </c>
      <c r="C28" s="7">
        <v>71288</v>
      </c>
      <c r="D28" s="7">
        <v>88575024.689999998</v>
      </c>
      <c r="E28" s="11">
        <v>0</v>
      </c>
      <c r="F28" s="11">
        <v>0</v>
      </c>
      <c r="G28" s="11">
        <v>0</v>
      </c>
      <c r="H28" s="11">
        <v>0</v>
      </c>
      <c r="I28" s="11">
        <v>0</v>
      </c>
      <c r="J28" s="11">
        <v>0</v>
      </c>
      <c r="K28" s="11">
        <v>0</v>
      </c>
      <c r="L28" s="11">
        <v>0</v>
      </c>
      <c r="M28" s="11">
        <v>0</v>
      </c>
      <c r="N28" s="7">
        <v>197096356.71000001</v>
      </c>
      <c r="O28" s="7">
        <v>71288</v>
      </c>
      <c r="P28" s="7">
        <v>88575024.689999998</v>
      </c>
      <c r="Q28" s="13">
        <v>0</v>
      </c>
      <c r="R28" s="13">
        <v>0</v>
      </c>
      <c r="S28" s="13">
        <v>0</v>
      </c>
    </row>
    <row r="29" spans="1:19" ht="15" customHeight="1" x14ac:dyDescent="0.2">
      <c r="A29" s="6"/>
      <c r="B29" s="9"/>
      <c r="C29" s="9"/>
      <c r="D29" s="9"/>
      <c r="E29" s="11"/>
      <c r="F29" s="11"/>
      <c r="G29" s="11"/>
      <c r="H29" s="9"/>
      <c r="I29" s="9"/>
      <c r="J29" s="9"/>
      <c r="K29" s="9"/>
      <c r="L29" s="9"/>
      <c r="M29" s="9"/>
      <c r="N29" s="9"/>
      <c r="O29" s="9"/>
      <c r="P29" s="9"/>
      <c r="Q29" s="11"/>
      <c r="R29" s="11"/>
      <c r="S29" s="11"/>
    </row>
    <row r="30" spans="1:19" ht="15" customHeight="1" x14ac:dyDescent="0.2">
      <c r="A30" s="6" t="s">
        <v>24</v>
      </c>
      <c r="B30" s="11">
        <v>228075.93</v>
      </c>
      <c r="C30" s="9">
        <v>108</v>
      </c>
      <c r="D30" s="9">
        <v>90909.62000000001</v>
      </c>
      <c r="E30" s="11">
        <v>0</v>
      </c>
      <c r="F30" s="11">
        <v>0</v>
      </c>
      <c r="G30" s="11">
        <v>0</v>
      </c>
      <c r="H30" s="11">
        <v>0</v>
      </c>
      <c r="I30" s="11">
        <v>0</v>
      </c>
      <c r="J30" s="11">
        <v>0</v>
      </c>
      <c r="K30" s="11">
        <v>0</v>
      </c>
      <c r="L30" s="11">
        <v>0</v>
      </c>
      <c r="M30" s="11">
        <v>0</v>
      </c>
      <c r="N30" s="13">
        <v>228075.93</v>
      </c>
      <c r="O30" s="9">
        <v>108</v>
      </c>
      <c r="P30" s="9">
        <v>90909.62000000001</v>
      </c>
      <c r="Q30" s="13">
        <v>0</v>
      </c>
      <c r="R30" s="13">
        <v>0</v>
      </c>
      <c r="S30" s="13">
        <v>0</v>
      </c>
    </row>
    <row r="31" spans="1:19" ht="15" customHeight="1" x14ac:dyDescent="0.2">
      <c r="A31" s="6" t="s">
        <v>11</v>
      </c>
      <c r="B31" s="9">
        <v>80281646.950000003</v>
      </c>
      <c r="C31" s="9">
        <v>4695</v>
      </c>
      <c r="D31" s="9">
        <v>13374181.819999998</v>
      </c>
      <c r="E31" s="11">
        <v>0</v>
      </c>
      <c r="F31" s="11">
        <v>0</v>
      </c>
      <c r="G31" s="11">
        <v>0</v>
      </c>
      <c r="H31" s="11">
        <v>0</v>
      </c>
      <c r="I31" s="11">
        <v>0</v>
      </c>
      <c r="J31" s="11">
        <v>0</v>
      </c>
      <c r="K31" s="11">
        <v>0</v>
      </c>
      <c r="L31" s="11">
        <v>0</v>
      </c>
      <c r="M31" s="11">
        <v>0</v>
      </c>
      <c r="N31" s="9">
        <v>80281646.950000003</v>
      </c>
      <c r="O31" s="9">
        <v>4695</v>
      </c>
      <c r="P31" s="9">
        <v>13374181.819999998</v>
      </c>
      <c r="Q31" s="13">
        <v>0</v>
      </c>
      <c r="R31" s="13">
        <v>0</v>
      </c>
      <c r="S31" s="13">
        <v>0</v>
      </c>
    </row>
    <row r="32" spans="1:19" ht="15" customHeight="1" x14ac:dyDescent="0.2">
      <c r="A32" s="6" t="s">
        <v>15</v>
      </c>
      <c r="B32" s="9">
        <v>61359186.829999998</v>
      </c>
      <c r="C32" s="9">
        <v>58840</v>
      </c>
      <c r="D32" s="9">
        <v>57441980.93</v>
      </c>
      <c r="E32" s="11">
        <v>0</v>
      </c>
      <c r="F32" s="11">
        <v>0</v>
      </c>
      <c r="G32" s="11">
        <v>0</v>
      </c>
      <c r="H32" s="11">
        <v>0</v>
      </c>
      <c r="I32" s="11">
        <v>0</v>
      </c>
      <c r="J32" s="11">
        <v>0</v>
      </c>
      <c r="K32" s="11">
        <v>0</v>
      </c>
      <c r="L32" s="11">
        <v>0</v>
      </c>
      <c r="M32" s="11">
        <v>0</v>
      </c>
      <c r="N32" s="9">
        <v>61359186.829999998</v>
      </c>
      <c r="O32" s="9">
        <v>58840</v>
      </c>
      <c r="P32" s="9">
        <v>57441980.93</v>
      </c>
      <c r="Q32" s="13">
        <v>0</v>
      </c>
      <c r="R32" s="13">
        <v>0</v>
      </c>
      <c r="S32" s="13">
        <v>0</v>
      </c>
    </row>
    <row r="33" spans="1:19" ht="15" customHeight="1" x14ac:dyDescent="0.2">
      <c r="A33" s="6" t="s">
        <v>18</v>
      </c>
      <c r="B33" s="9">
        <v>10208178.27</v>
      </c>
      <c r="C33" s="9">
        <v>1548</v>
      </c>
      <c r="D33" s="9">
        <v>2340145.9500000002</v>
      </c>
      <c r="E33" s="11">
        <v>0</v>
      </c>
      <c r="F33" s="11">
        <v>0</v>
      </c>
      <c r="G33" s="11">
        <v>0</v>
      </c>
      <c r="H33" s="11">
        <v>0</v>
      </c>
      <c r="I33" s="11">
        <v>0</v>
      </c>
      <c r="J33" s="11">
        <v>0</v>
      </c>
      <c r="K33" s="11">
        <v>0</v>
      </c>
      <c r="L33" s="11">
        <v>0</v>
      </c>
      <c r="M33" s="11">
        <v>0</v>
      </c>
      <c r="N33" s="9">
        <v>10208178.27</v>
      </c>
      <c r="O33" s="9">
        <v>1548</v>
      </c>
      <c r="P33" s="9">
        <v>2340145.9500000002</v>
      </c>
      <c r="Q33" s="13">
        <v>0</v>
      </c>
      <c r="R33" s="13">
        <v>0</v>
      </c>
      <c r="S33" s="13">
        <v>0</v>
      </c>
    </row>
    <row r="34" spans="1:19" ht="15" customHeight="1" x14ac:dyDescent="0.2">
      <c r="A34" s="6" t="s">
        <v>12</v>
      </c>
      <c r="B34" s="9">
        <v>45019268.729999997</v>
      </c>
      <c r="C34" s="9">
        <v>6097</v>
      </c>
      <c r="D34" s="9">
        <v>15327806.369999997</v>
      </c>
      <c r="E34" s="11">
        <v>0</v>
      </c>
      <c r="F34" s="11">
        <v>0</v>
      </c>
      <c r="G34" s="11">
        <v>0</v>
      </c>
      <c r="H34" s="11">
        <v>0</v>
      </c>
      <c r="I34" s="11">
        <v>0</v>
      </c>
      <c r="J34" s="11">
        <v>0</v>
      </c>
      <c r="K34" s="11">
        <v>0</v>
      </c>
      <c r="L34" s="11">
        <v>0</v>
      </c>
      <c r="M34" s="11">
        <v>0</v>
      </c>
      <c r="N34" s="9">
        <v>45019268.729999997</v>
      </c>
      <c r="O34" s="9">
        <v>6097</v>
      </c>
      <c r="P34" s="9">
        <v>15327806.369999997</v>
      </c>
      <c r="Q34" s="13">
        <v>0</v>
      </c>
      <c r="R34" s="13">
        <v>0</v>
      </c>
      <c r="S34" s="13">
        <v>0</v>
      </c>
    </row>
    <row r="35" spans="1:19" ht="15" customHeight="1" x14ac:dyDescent="0.2">
      <c r="A35" s="6"/>
      <c r="B35" s="9"/>
      <c r="C35" s="9"/>
      <c r="D35" s="9"/>
      <c r="E35" s="11"/>
      <c r="F35" s="11"/>
      <c r="G35" s="11"/>
      <c r="H35" s="9"/>
      <c r="I35" s="9"/>
      <c r="J35" s="9"/>
      <c r="K35" s="9"/>
      <c r="L35" s="9"/>
      <c r="M35" s="9"/>
      <c r="N35" s="9"/>
      <c r="O35" s="9"/>
      <c r="P35" s="9"/>
      <c r="Q35" s="13"/>
      <c r="R35" s="13"/>
      <c r="S35" s="13"/>
    </row>
    <row r="36" spans="1:19" ht="15" customHeight="1" x14ac:dyDescent="0.2">
      <c r="A36" s="10" t="s">
        <v>13</v>
      </c>
      <c r="B36" s="7">
        <v>13367061.110000001</v>
      </c>
      <c r="C36" s="7">
        <v>50</v>
      </c>
      <c r="D36" s="7">
        <v>1734060.6099999999</v>
      </c>
      <c r="E36" s="11">
        <v>0</v>
      </c>
      <c r="F36" s="11">
        <v>0</v>
      </c>
      <c r="G36" s="11">
        <v>0</v>
      </c>
      <c r="H36" s="12">
        <v>0</v>
      </c>
      <c r="I36" s="12">
        <v>0</v>
      </c>
      <c r="J36" s="12">
        <v>0</v>
      </c>
      <c r="K36" s="12">
        <v>0</v>
      </c>
      <c r="L36" s="12">
        <v>0</v>
      </c>
      <c r="M36" s="12">
        <v>0</v>
      </c>
      <c r="N36" s="7">
        <v>13367061.110000001</v>
      </c>
      <c r="O36" s="7">
        <v>50</v>
      </c>
      <c r="P36" s="7">
        <v>1734060.6099999999</v>
      </c>
      <c r="Q36" s="13">
        <v>0</v>
      </c>
      <c r="R36" s="13">
        <v>0</v>
      </c>
      <c r="S36" s="13">
        <v>0</v>
      </c>
    </row>
    <row r="37" spans="1:19" ht="13.5" thickBot="1" x14ac:dyDescent="0.25">
      <c r="A37" s="5"/>
      <c r="B37" s="15"/>
      <c r="C37" s="15"/>
      <c r="D37" s="15"/>
      <c r="E37" s="15"/>
      <c r="F37" s="15"/>
      <c r="G37" s="15"/>
      <c r="H37" s="15"/>
      <c r="I37" s="15"/>
      <c r="J37" s="15"/>
      <c r="K37" s="15"/>
      <c r="L37" s="15"/>
      <c r="M37" s="15"/>
      <c r="N37" s="15"/>
      <c r="O37" s="15"/>
      <c r="P37" s="15"/>
      <c r="Q37" s="15"/>
      <c r="R37" s="15"/>
      <c r="S37" s="15"/>
    </row>
    <row r="38" spans="1:19" ht="15" x14ac:dyDescent="0.25">
      <c r="A38" s="16" t="s">
        <v>16</v>
      </c>
      <c r="B38" s="17"/>
      <c r="C38" s="17"/>
      <c r="D38" s="17"/>
      <c r="E38" s="17"/>
      <c r="F38" s="17"/>
      <c r="G38" s="17"/>
      <c r="H38" s="17"/>
      <c r="I38" s="17"/>
      <c r="J38" s="17"/>
      <c r="K38" s="17"/>
      <c r="L38" s="17"/>
      <c r="M38" s="17"/>
      <c r="N38" s="17"/>
      <c r="O38" s="17"/>
      <c r="P38" s="17"/>
      <c r="Q38" s="17"/>
      <c r="R38" s="17"/>
    </row>
    <row r="39" spans="1:19" ht="15" x14ac:dyDescent="0.25">
      <c r="A39" s="16" t="s">
        <v>25</v>
      </c>
      <c r="B39" s="17"/>
      <c r="C39" s="17"/>
      <c r="D39" s="17"/>
      <c r="E39" s="17"/>
      <c r="F39" s="17"/>
      <c r="G39" s="17"/>
      <c r="H39" s="17"/>
      <c r="I39" s="17"/>
      <c r="J39" s="17"/>
      <c r="K39" s="17"/>
      <c r="L39" s="17"/>
      <c r="M39" s="17"/>
      <c r="N39" s="17"/>
      <c r="O39" s="17"/>
      <c r="P39" s="17"/>
      <c r="Q39" s="17"/>
      <c r="R39" s="17"/>
    </row>
    <row r="40" spans="1:19" ht="15" x14ac:dyDescent="0.25">
      <c r="A40" s="18" t="s">
        <v>22</v>
      </c>
      <c r="B40" s="17"/>
      <c r="C40" s="17"/>
      <c r="D40" s="17"/>
      <c r="E40" s="17"/>
      <c r="F40" s="17"/>
      <c r="G40" s="17"/>
      <c r="H40" s="17"/>
      <c r="I40" s="17"/>
      <c r="J40" s="17"/>
      <c r="K40" s="17"/>
      <c r="L40" s="17"/>
      <c r="M40" s="17"/>
      <c r="N40" s="17"/>
      <c r="O40" s="17"/>
      <c r="P40" s="17"/>
      <c r="Q40" s="17"/>
      <c r="R40" s="17"/>
    </row>
    <row r="41" spans="1:19" x14ac:dyDescent="0.2">
      <c r="B41" s="17"/>
      <c r="C41" s="17"/>
      <c r="D41" s="17"/>
      <c r="E41" s="17"/>
      <c r="F41" s="17"/>
      <c r="G41" s="17"/>
      <c r="H41" s="17"/>
      <c r="I41" s="17"/>
      <c r="J41" s="17"/>
      <c r="K41" s="17"/>
      <c r="L41" s="17"/>
      <c r="M41" s="17"/>
      <c r="N41" s="17"/>
      <c r="O41" s="17"/>
      <c r="P41" s="17"/>
      <c r="Q41" s="17"/>
      <c r="R41" s="17"/>
    </row>
    <row r="42" spans="1:19" x14ac:dyDescent="0.2">
      <c r="B42" s="17"/>
      <c r="C42" s="17"/>
      <c r="D42" s="17"/>
      <c r="E42" s="17"/>
      <c r="F42" s="17"/>
      <c r="G42" s="17"/>
      <c r="H42" s="17"/>
      <c r="I42" s="17"/>
      <c r="J42" s="17"/>
      <c r="K42" s="17"/>
      <c r="L42" s="17"/>
      <c r="M42" s="17"/>
      <c r="N42" s="17"/>
      <c r="O42" s="17"/>
      <c r="P42" s="17"/>
      <c r="Q42" s="17"/>
      <c r="R42" s="17"/>
    </row>
    <row r="43" spans="1:19" x14ac:dyDescent="0.2">
      <c r="B43" s="17"/>
      <c r="C43" s="17"/>
      <c r="D43" s="17"/>
      <c r="E43" s="17"/>
      <c r="F43" s="17"/>
      <c r="G43" s="17"/>
      <c r="H43" s="17"/>
      <c r="I43" s="17"/>
      <c r="J43" s="17"/>
      <c r="K43" s="17"/>
      <c r="L43" s="17"/>
      <c r="M43" s="17"/>
      <c r="N43" s="17"/>
      <c r="O43" s="17"/>
      <c r="P43" s="17"/>
      <c r="Q43" s="17"/>
      <c r="R43" s="17"/>
    </row>
    <row r="44" spans="1:19" x14ac:dyDescent="0.2">
      <c r="B44" s="17"/>
      <c r="C44" s="17"/>
      <c r="D44" s="17"/>
      <c r="E44" s="17"/>
      <c r="F44" s="17"/>
      <c r="G44" s="17"/>
      <c r="H44" s="17"/>
      <c r="I44" s="17"/>
      <c r="J44" s="17"/>
      <c r="K44" s="17"/>
      <c r="L44" s="17"/>
      <c r="M44" s="17"/>
      <c r="N44" s="17"/>
      <c r="O44" s="17"/>
      <c r="P44" s="17"/>
      <c r="Q44" s="17"/>
      <c r="R44" s="17"/>
    </row>
    <row r="45" spans="1:19" x14ac:dyDescent="0.2">
      <c r="B45" s="17"/>
      <c r="C45" s="17"/>
      <c r="D45" s="17"/>
      <c r="E45" s="17"/>
      <c r="F45" s="17"/>
      <c r="G45" s="17"/>
      <c r="H45" s="17"/>
      <c r="I45" s="17"/>
      <c r="J45" s="17"/>
      <c r="K45" s="17"/>
      <c r="L45" s="17"/>
      <c r="M45" s="17"/>
      <c r="N45" s="17"/>
      <c r="O45" s="17"/>
      <c r="P45" s="17"/>
      <c r="Q45" s="17"/>
      <c r="R45" s="17"/>
    </row>
    <row r="46" spans="1:19" x14ac:dyDescent="0.2">
      <c r="B46" s="17"/>
      <c r="C46" s="17"/>
      <c r="D46" s="17"/>
      <c r="E46" s="17"/>
      <c r="F46" s="17"/>
      <c r="G46" s="17"/>
      <c r="H46" s="17"/>
      <c r="I46" s="17"/>
      <c r="J46" s="17"/>
      <c r="K46" s="17"/>
      <c r="L46" s="17"/>
      <c r="M46" s="17"/>
      <c r="N46" s="17"/>
      <c r="O46" s="17"/>
      <c r="P46" s="17"/>
      <c r="Q46" s="17"/>
      <c r="R46" s="17"/>
    </row>
    <row r="47" spans="1:19" x14ac:dyDescent="0.2">
      <c r="B47" s="17"/>
      <c r="C47" s="17"/>
      <c r="D47" s="17"/>
      <c r="E47" s="17"/>
      <c r="F47" s="17"/>
      <c r="G47" s="17"/>
      <c r="H47" s="17"/>
      <c r="I47" s="17"/>
      <c r="J47" s="17"/>
      <c r="K47" s="17"/>
      <c r="L47" s="17"/>
      <c r="M47" s="17"/>
      <c r="N47" s="17"/>
      <c r="O47" s="17"/>
      <c r="P47" s="17"/>
      <c r="Q47" s="17"/>
      <c r="R47" s="17"/>
    </row>
    <row r="48" spans="1:19" x14ac:dyDescent="0.2">
      <c r="B48" s="17"/>
      <c r="C48" s="17"/>
      <c r="D48" s="17"/>
      <c r="E48" s="17"/>
      <c r="F48" s="17"/>
      <c r="G48" s="17"/>
      <c r="H48" s="17"/>
      <c r="I48" s="17"/>
      <c r="J48" s="17"/>
      <c r="K48" s="17"/>
      <c r="L48" s="17"/>
      <c r="M48" s="17"/>
      <c r="N48" s="17"/>
      <c r="O48" s="17"/>
      <c r="P48" s="17"/>
      <c r="Q48" s="17"/>
      <c r="R48" s="17"/>
    </row>
    <row r="49" spans="2:18" x14ac:dyDescent="0.2">
      <c r="B49" s="17"/>
      <c r="C49" s="17"/>
      <c r="D49" s="17"/>
      <c r="E49" s="17"/>
      <c r="F49" s="17"/>
      <c r="G49" s="17"/>
      <c r="H49" s="17"/>
      <c r="I49" s="17"/>
      <c r="J49" s="17"/>
      <c r="K49" s="17"/>
      <c r="L49" s="17"/>
      <c r="M49" s="17"/>
      <c r="N49" s="17"/>
      <c r="O49" s="17"/>
      <c r="P49" s="17"/>
      <c r="Q49" s="17"/>
      <c r="R49" s="17"/>
    </row>
    <row r="50" spans="2:18" x14ac:dyDescent="0.2">
      <c r="B50" s="17"/>
      <c r="C50" s="17"/>
      <c r="D50" s="17"/>
      <c r="E50" s="17"/>
      <c r="F50" s="17"/>
      <c r="G50" s="17"/>
      <c r="H50" s="17"/>
      <c r="I50" s="17"/>
      <c r="J50" s="17"/>
      <c r="K50" s="17"/>
      <c r="L50" s="17"/>
      <c r="M50" s="17"/>
      <c r="N50" s="17"/>
      <c r="O50" s="17"/>
      <c r="P50" s="17"/>
      <c r="Q50" s="17"/>
      <c r="R50" s="17"/>
    </row>
    <row r="51" spans="2:18" x14ac:dyDescent="0.2">
      <c r="B51" s="17"/>
      <c r="C51" s="17"/>
      <c r="D51" s="17"/>
      <c r="E51" s="17"/>
      <c r="F51" s="17"/>
      <c r="G51" s="17"/>
      <c r="H51" s="17"/>
      <c r="I51" s="17"/>
      <c r="J51" s="17"/>
      <c r="K51" s="17"/>
      <c r="L51" s="17"/>
      <c r="M51" s="17"/>
      <c r="N51" s="17"/>
      <c r="O51" s="17"/>
      <c r="P51" s="17"/>
      <c r="Q51" s="17"/>
      <c r="R51" s="17"/>
    </row>
    <row r="52" spans="2:18" x14ac:dyDescent="0.2">
      <c r="B52" s="17"/>
      <c r="C52" s="17"/>
      <c r="D52" s="17"/>
      <c r="E52" s="17"/>
      <c r="F52" s="17"/>
      <c r="G52" s="17"/>
      <c r="H52" s="17"/>
      <c r="I52" s="17"/>
      <c r="J52" s="17"/>
      <c r="K52" s="17"/>
      <c r="L52" s="17"/>
      <c r="M52" s="17"/>
      <c r="N52" s="17"/>
      <c r="O52" s="17"/>
      <c r="P52" s="17"/>
      <c r="Q52" s="17"/>
      <c r="R52" s="17"/>
    </row>
    <row r="53" spans="2:18" x14ac:dyDescent="0.2">
      <c r="B53" s="17"/>
      <c r="C53" s="17"/>
      <c r="D53" s="17"/>
      <c r="E53" s="17"/>
      <c r="F53" s="17"/>
      <c r="G53" s="17"/>
      <c r="H53" s="17"/>
      <c r="I53" s="17"/>
      <c r="J53" s="17"/>
      <c r="K53" s="17"/>
      <c r="L53" s="17"/>
      <c r="M53" s="17"/>
      <c r="N53" s="17"/>
      <c r="O53" s="17"/>
      <c r="P53" s="17"/>
      <c r="Q53" s="17"/>
      <c r="R53" s="17"/>
    </row>
    <row r="54" spans="2:18" x14ac:dyDescent="0.2">
      <c r="B54" s="17"/>
      <c r="C54" s="17"/>
      <c r="D54" s="17"/>
      <c r="E54" s="17"/>
      <c r="F54" s="17"/>
      <c r="G54" s="17"/>
      <c r="H54" s="17"/>
      <c r="I54" s="17"/>
      <c r="J54" s="17"/>
      <c r="K54" s="17"/>
      <c r="L54" s="17"/>
      <c r="M54" s="17"/>
      <c r="N54" s="17"/>
      <c r="O54" s="17"/>
      <c r="P54" s="17"/>
      <c r="Q54" s="17"/>
      <c r="R54" s="17"/>
    </row>
    <row r="55" spans="2:18" x14ac:dyDescent="0.2">
      <c r="B55" s="17"/>
      <c r="C55" s="17"/>
      <c r="D55" s="17"/>
      <c r="E55" s="17"/>
      <c r="F55" s="17"/>
      <c r="G55" s="17"/>
      <c r="H55" s="17"/>
      <c r="I55" s="17"/>
      <c r="J55" s="17"/>
      <c r="K55" s="17"/>
      <c r="L55" s="17"/>
      <c r="M55" s="17"/>
      <c r="N55" s="17"/>
      <c r="O55" s="17"/>
      <c r="P55" s="17"/>
      <c r="Q55" s="17"/>
      <c r="R55" s="17"/>
    </row>
    <row r="56" spans="2:18" x14ac:dyDescent="0.2">
      <c r="B56" s="17"/>
      <c r="C56" s="17"/>
      <c r="D56" s="17"/>
      <c r="E56" s="17"/>
      <c r="F56" s="17"/>
      <c r="G56" s="17"/>
      <c r="H56" s="17"/>
      <c r="I56" s="17"/>
      <c r="J56" s="17"/>
      <c r="K56" s="17"/>
      <c r="L56" s="17"/>
      <c r="M56" s="17"/>
      <c r="N56" s="17"/>
      <c r="O56" s="17"/>
      <c r="P56" s="17"/>
      <c r="Q56" s="17"/>
      <c r="R56" s="17"/>
    </row>
    <row r="57" spans="2:18" x14ac:dyDescent="0.2">
      <c r="B57" s="17"/>
      <c r="C57" s="17"/>
      <c r="D57" s="17"/>
      <c r="E57" s="17"/>
      <c r="F57" s="17"/>
      <c r="G57" s="17"/>
      <c r="H57" s="17"/>
      <c r="I57" s="17"/>
      <c r="J57" s="17"/>
      <c r="K57" s="17"/>
      <c r="L57" s="17"/>
      <c r="M57" s="17"/>
      <c r="N57" s="17"/>
      <c r="O57" s="17"/>
      <c r="P57" s="17"/>
      <c r="Q57" s="17"/>
      <c r="R57" s="17"/>
    </row>
    <row r="58" spans="2:18" x14ac:dyDescent="0.2">
      <c r="B58" s="17"/>
      <c r="C58" s="17"/>
      <c r="D58" s="17"/>
      <c r="E58" s="17"/>
      <c r="F58" s="17"/>
      <c r="G58" s="17"/>
      <c r="H58" s="17"/>
      <c r="I58" s="17"/>
      <c r="J58" s="17"/>
      <c r="K58" s="17"/>
      <c r="L58" s="17"/>
      <c r="M58" s="17"/>
      <c r="N58" s="17"/>
      <c r="O58" s="17"/>
      <c r="P58" s="17"/>
      <c r="Q58" s="17"/>
      <c r="R58" s="17"/>
    </row>
    <row r="59" spans="2:18" x14ac:dyDescent="0.2">
      <c r="B59" s="17"/>
      <c r="C59" s="17"/>
      <c r="D59" s="17"/>
      <c r="E59" s="17"/>
      <c r="F59" s="17"/>
      <c r="G59" s="17"/>
      <c r="H59" s="17"/>
      <c r="I59" s="17"/>
      <c r="J59" s="17"/>
      <c r="K59" s="17"/>
      <c r="L59" s="17"/>
      <c r="M59" s="17"/>
      <c r="N59" s="17"/>
      <c r="O59" s="17"/>
      <c r="P59" s="17"/>
      <c r="Q59" s="17"/>
      <c r="R59" s="17"/>
    </row>
    <row r="60" spans="2:18" x14ac:dyDescent="0.2">
      <c r="D60" s="81"/>
    </row>
    <row r="63" spans="2:18" x14ac:dyDescent="0.2">
      <c r="D63" s="17"/>
    </row>
  </sheetData>
  <mergeCells count="20">
    <mergeCell ref="R10:S10"/>
    <mergeCell ref="B10:B11"/>
    <mergeCell ref="C10:D10"/>
    <mergeCell ref="E10:E11"/>
    <mergeCell ref="F10:G10"/>
    <mergeCell ref="H10:H11"/>
    <mergeCell ref="I10:J10"/>
    <mergeCell ref="K10:K11"/>
    <mergeCell ref="L10:M10"/>
    <mergeCell ref="N10:N11"/>
    <mergeCell ref="O10:P10"/>
    <mergeCell ref="Q10:Q11"/>
    <mergeCell ref="B9:G9"/>
    <mergeCell ref="H9:M9"/>
    <mergeCell ref="N9:S9"/>
    <mergeCell ref="R1:S1"/>
    <mergeCell ref="A3:S3"/>
    <mergeCell ref="A4:S4"/>
    <mergeCell ref="A5:S5"/>
    <mergeCell ref="A6:S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VW54"/>
  <sheetViews>
    <sheetView showGridLines="0" showRowColHeaders="0" topLeftCell="A28" workbookViewId="0">
      <selection activeCell="B53" sqref="B53:N53"/>
    </sheetView>
  </sheetViews>
  <sheetFormatPr defaultRowHeight="12.75" customHeight="1" zeroHeight="1" x14ac:dyDescent="0.2"/>
  <cols>
    <col min="1" max="1" width="3.5703125" style="224" customWidth="1"/>
    <col min="2" max="2" width="12.5703125" style="246" customWidth="1"/>
    <col min="3" max="3" width="17.140625" style="246" customWidth="1"/>
    <col min="4" max="4" width="3.5703125" style="246" customWidth="1"/>
    <col min="5" max="8" width="7.5703125" style="246" customWidth="1"/>
    <col min="9" max="9" width="3.5703125" style="246" customWidth="1"/>
    <col min="10" max="13" width="7.5703125" style="246" customWidth="1"/>
    <col min="14" max="14" width="3.5703125" style="246" customWidth="1"/>
    <col min="15" max="15" width="3.5703125" style="244" customWidth="1"/>
    <col min="16" max="25" width="9.140625" style="244" hidden="1" customWidth="1"/>
    <col min="26" max="256" width="9.140625" style="224" hidden="1" customWidth="1"/>
    <col min="257" max="257" width="3.5703125" style="224" hidden="1" customWidth="1"/>
    <col min="258" max="258" width="12.5703125" style="224" hidden="1" customWidth="1"/>
    <col min="259" max="259" width="17.140625" style="224" hidden="1" customWidth="1"/>
    <col min="260" max="260" width="3.5703125" style="224" hidden="1" customWidth="1"/>
    <col min="261" max="264" width="7.5703125" style="224" hidden="1" customWidth="1"/>
    <col min="265" max="265" width="3.5703125" style="224" hidden="1" customWidth="1"/>
    <col min="266" max="269" width="7.5703125" style="224" hidden="1" customWidth="1"/>
    <col min="270" max="271" width="3.5703125" style="224" hidden="1" customWidth="1"/>
    <col min="272" max="512" width="0" style="224" hidden="1" customWidth="1"/>
    <col min="513" max="513" width="3.5703125" style="224" hidden="1" customWidth="1"/>
    <col min="514" max="514" width="12.5703125" style="224" hidden="1" customWidth="1"/>
    <col min="515" max="515" width="17.140625" style="224" hidden="1" customWidth="1"/>
    <col min="516" max="516" width="3.5703125" style="224" hidden="1" customWidth="1"/>
    <col min="517" max="520" width="7.5703125" style="224" hidden="1" customWidth="1"/>
    <col min="521" max="521" width="3.5703125" style="224" hidden="1" customWidth="1"/>
    <col min="522" max="525" width="7.5703125" style="224" hidden="1" customWidth="1"/>
    <col min="526" max="527" width="3.5703125" style="224" hidden="1" customWidth="1"/>
    <col min="528" max="768" width="0" style="224" hidden="1" customWidth="1"/>
    <col min="769" max="769" width="3.5703125" style="224" hidden="1" customWidth="1"/>
    <col min="770" max="770" width="12.5703125" style="224" hidden="1" customWidth="1"/>
    <col min="771" max="771" width="17.140625" style="224" hidden="1" customWidth="1"/>
    <col min="772" max="772" width="3.5703125" style="224" hidden="1" customWidth="1"/>
    <col min="773" max="776" width="7.5703125" style="224" hidden="1" customWidth="1"/>
    <col min="777" max="777" width="3.5703125" style="224" hidden="1" customWidth="1"/>
    <col min="778" max="781" width="7.5703125" style="224" hidden="1" customWidth="1"/>
    <col min="782" max="783" width="3.5703125" style="224" hidden="1" customWidth="1"/>
    <col min="784" max="1024" width="0" style="224" hidden="1" customWidth="1"/>
    <col min="1025" max="1025" width="3.5703125" style="224" hidden="1" customWidth="1"/>
    <col min="1026" max="1026" width="12.5703125" style="224" hidden="1" customWidth="1"/>
    <col min="1027" max="1027" width="17.140625" style="224" hidden="1" customWidth="1"/>
    <col min="1028" max="1028" width="3.5703125" style="224" hidden="1" customWidth="1"/>
    <col min="1029" max="1032" width="7.5703125" style="224" hidden="1" customWidth="1"/>
    <col min="1033" max="1033" width="3.5703125" style="224" hidden="1" customWidth="1"/>
    <col min="1034" max="1037" width="7.5703125" style="224" hidden="1" customWidth="1"/>
    <col min="1038" max="1039" width="3.5703125" style="224" hidden="1" customWidth="1"/>
    <col min="1040" max="1280" width="0" style="224" hidden="1" customWidth="1"/>
    <col min="1281" max="1281" width="3.5703125" style="224" hidden="1" customWidth="1"/>
    <col min="1282" max="1282" width="12.5703125" style="224" hidden="1" customWidth="1"/>
    <col min="1283" max="1283" width="17.140625" style="224" hidden="1" customWidth="1"/>
    <col min="1284" max="1284" width="3.5703125" style="224" hidden="1" customWidth="1"/>
    <col min="1285" max="1288" width="7.5703125" style="224" hidden="1" customWidth="1"/>
    <col min="1289" max="1289" width="3.5703125" style="224" hidden="1" customWidth="1"/>
    <col min="1290" max="1293" width="7.5703125" style="224" hidden="1" customWidth="1"/>
    <col min="1294" max="1295" width="3.5703125" style="224" hidden="1" customWidth="1"/>
    <col min="1296" max="1536" width="0" style="224" hidden="1" customWidth="1"/>
    <col min="1537" max="1537" width="3.5703125" style="224" hidden="1" customWidth="1"/>
    <col min="1538" max="1538" width="12.5703125" style="224" hidden="1" customWidth="1"/>
    <col min="1539" max="1539" width="17.140625" style="224" hidden="1" customWidth="1"/>
    <col min="1540" max="1540" width="3.5703125" style="224" hidden="1" customWidth="1"/>
    <col min="1541" max="1544" width="7.5703125" style="224" hidden="1" customWidth="1"/>
    <col min="1545" max="1545" width="3.5703125" style="224" hidden="1" customWidth="1"/>
    <col min="1546" max="1549" width="7.5703125" style="224" hidden="1" customWidth="1"/>
    <col min="1550" max="1551" width="3.5703125" style="224" hidden="1" customWidth="1"/>
    <col min="1552" max="1792" width="0" style="224" hidden="1" customWidth="1"/>
    <col min="1793" max="1793" width="3.5703125" style="224" hidden="1" customWidth="1"/>
    <col min="1794" max="1794" width="12.5703125" style="224" hidden="1" customWidth="1"/>
    <col min="1795" max="1795" width="17.140625" style="224" hidden="1" customWidth="1"/>
    <col min="1796" max="1796" width="3.5703125" style="224" hidden="1" customWidth="1"/>
    <col min="1797" max="1800" width="7.5703125" style="224" hidden="1" customWidth="1"/>
    <col min="1801" max="1801" width="3.5703125" style="224" hidden="1" customWidth="1"/>
    <col min="1802" max="1805" width="7.5703125" style="224" hidden="1" customWidth="1"/>
    <col min="1806" max="1807" width="3.5703125" style="224" hidden="1" customWidth="1"/>
    <col min="1808" max="2048" width="0" style="224" hidden="1" customWidth="1"/>
    <col min="2049" max="2049" width="3.5703125" style="224" hidden="1" customWidth="1"/>
    <col min="2050" max="2050" width="12.5703125" style="224" hidden="1" customWidth="1"/>
    <col min="2051" max="2051" width="17.140625" style="224" hidden="1" customWidth="1"/>
    <col min="2052" max="2052" width="3.5703125" style="224" hidden="1" customWidth="1"/>
    <col min="2053" max="2056" width="7.5703125" style="224" hidden="1" customWidth="1"/>
    <col min="2057" max="2057" width="3.5703125" style="224" hidden="1" customWidth="1"/>
    <col min="2058" max="2061" width="7.5703125" style="224" hidden="1" customWidth="1"/>
    <col min="2062" max="2063" width="3.5703125" style="224" hidden="1" customWidth="1"/>
    <col min="2064" max="2304" width="0" style="224" hidden="1" customWidth="1"/>
    <col min="2305" max="2305" width="3.5703125" style="224" hidden="1" customWidth="1"/>
    <col min="2306" max="2306" width="12.5703125" style="224" hidden="1" customWidth="1"/>
    <col min="2307" max="2307" width="17.140625" style="224" hidden="1" customWidth="1"/>
    <col min="2308" max="2308" width="3.5703125" style="224" hidden="1" customWidth="1"/>
    <col min="2309" max="2312" width="7.5703125" style="224" hidden="1" customWidth="1"/>
    <col min="2313" max="2313" width="3.5703125" style="224" hidden="1" customWidth="1"/>
    <col min="2314" max="2317" width="7.5703125" style="224" hidden="1" customWidth="1"/>
    <col min="2318" max="2319" width="3.5703125" style="224" hidden="1" customWidth="1"/>
    <col min="2320" max="2560" width="0" style="224" hidden="1" customWidth="1"/>
    <col min="2561" max="2561" width="3.5703125" style="224" hidden="1" customWidth="1"/>
    <col min="2562" max="2562" width="12.5703125" style="224" hidden="1" customWidth="1"/>
    <col min="2563" max="2563" width="17.140625" style="224" hidden="1" customWidth="1"/>
    <col min="2564" max="2564" width="3.5703125" style="224" hidden="1" customWidth="1"/>
    <col min="2565" max="2568" width="7.5703125" style="224" hidden="1" customWidth="1"/>
    <col min="2569" max="2569" width="3.5703125" style="224" hidden="1" customWidth="1"/>
    <col min="2570" max="2573" width="7.5703125" style="224" hidden="1" customWidth="1"/>
    <col min="2574" max="2575" width="3.5703125" style="224" hidden="1" customWidth="1"/>
    <col min="2576" max="2816" width="0" style="224" hidden="1" customWidth="1"/>
    <col min="2817" max="2817" width="3.5703125" style="224" hidden="1" customWidth="1"/>
    <col min="2818" max="2818" width="12.5703125" style="224" hidden="1" customWidth="1"/>
    <col min="2819" max="2819" width="17.140625" style="224" hidden="1" customWidth="1"/>
    <col min="2820" max="2820" width="3.5703125" style="224" hidden="1" customWidth="1"/>
    <col min="2821" max="2824" width="7.5703125" style="224" hidden="1" customWidth="1"/>
    <col min="2825" max="2825" width="3.5703125" style="224" hidden="1" customWidth="1"/>
    <col min="2826" max="2829" width="7.5703125" style="224" hidden="1" customWidth="1"/>
    <col min="2830" max="2831" width="3.5703125" style="224" hidden="1" customWidth="1"/>
    <col min="2832" max="3072" width="0" style="224" hidden="1" customWidth="1"/>
    <col min="3073" max="3073" width="3.5703125" style="224" hidden="1" customWidth="1"/>
    <col min="3074" max="3074" width="12.5703125" style="224" hidden="1" customWidth="1"/>
    <col min="3075" max="3075" width="17.140625" style="224" hidden="1" customWidth="1"/>
    <col min="3076" max="3076" width="3.5703125" style="224" hidden="1" customWidth="1"/>
    <col min="3077" max="3080" width="7.5703125" style="224" hidden="1" customWidth="1"/>
    <col min="3081" max="3081" width="3.5703125" style="224" hidden="1" customWidth="1"/>
    <col min="3082" max="3085" width="7.5703125" style="224" hidden="1" customWidth="1"/>
    <col min="3086" max="3087" width="3.5703125" style="224" hidden="1" customWidth="1"/>
    <col min="3088" max="3328" width="0" style="224" hidden="1" customWidth="1"/>
    <col min="3329" max="3329" width="3.5703125" style="224" hidden="1" customWidth="1"/>
    <col min="3330" max="3330" width="12.5703125" style="224" hidden="1" customWidth="1"/>
    <col min="3331" max="3331" width="17.140625" style="224" hidden="1" customWidth="1"/>
    <col min="3332" max="3332" width="3.5703125" style="224" hidden="1" customWidth="1"/>
    <col min="3333" max="3336" width="7.5703125" style="224" hidden="1" customWidth="1"/>
    <col min="3337" max="3337" width="3.5703125" style="224" hidden="1" customWidth="1"/>
    <col min="3338" max="3341" width="7.5703125" style="224" hidden="1" customWidth="1"/>
    <col min="3342" max="3343" width="3.5703125" style="224" hidden="1" customWidth="1"/>
    <col min="3344" max="3584" width="0" style="224" hidden="1" customWidth="1"/>
    <col min="3585" max="3585" width="3.5703125" style="224" hidden="1" customWidth="1"/>
    <col min="3586" max="3586" width="12.5703125" style="224" hidden="1" customWidth="1"/>
    <col min="3587" max="3587" width="17.140625" style="224" hidden="1" customWidth="1"/>
    <col min="3588" max="3588" width="3.5703125" style="224" hidden="1" customWidth="1"/>
    <col min="3589" max="3592" width="7.5703125" style="224" hidden="1" customWidth="1"/>
    <col min="3593" max="3593" width="3.5703125" style="224" hidden="1" customWidth="1"/>
    <col min="3594" max="3597" width="7.5703125" style="224" hidden="1" customWidth="1"/>
    <col min="3598" max="3599" width="3.5703125" style="224" hidden="1" customWidth="1"/>
    <col min="3600" max="3840" width="0" style="224" hidden="1" customWidth="1"/>
    <col min="3841" max="3841" width="3.5703125" style="224" hidden="1" customWidth="1"/>
    <col min="3842" max="3842" width="12.5703125" style="224" hidden="1" customWidth="1"/>
    <col min="3843" max="3843" width="17.140625" style="224" hidden="1" customWidth="1"/>
    <col min="3844" max="3844" width="3.5703125" style="224" hidden="1" customWidth="1"/>
    <col min="3845" max="3848" width="7.5703125" style="224" hidden="1" customWidth="1"/>
    <col min="3849" max="3849" width="3.5703125" style="224" hidden="1" customWidth="1"/>
    <col min="3850" max="3853" width="7.5703125" style="224" hidden="1" customWidth="1"/>
    <col min="3854" max="3855" width="3.5703125" style="224" hidden="1" customWidth="1"/>
    <col min="3856" max="4096" width="0" style="224" hidden="1" customWidth="1"/>
    <col min="4097" max="4097" width="3.5703125" style="224" hidden="1" customWidth="1"/>
    <col min="4098" max="4098" width="12.5703125" style="224" hidden="1" customWidth="1"/>
    <col min="4099" max="4099" width="17.140625" style="224" hidden="1" customWidth="1"/>
    <col min="4100" max="4100" width="3.5703125" style="224" hidden="1" customWidth="1"/>
    <col min="4101" max="4104" width="7.5703125" style="224" hidden="1" customWidth="1"/>
    <col min="4105" max="4105" width="3.5703125" style="224" hidden="1" customWidth="1"/>
    <col min="4106" max="4109" width="7.5703125" style="224" hidden="1" customWidth="1"/>
    <col min="4110" max="4111" width="3.5703125" style="224" hidden="1" customWidth="1"/>
    <col min="4112" max="4352" width="0" style="224" hidden="1" customWidth="1"/>
    <col min="4353" max="4353" width="3.5703125" style="224" hidden="1" customWidth="1"/>
    <col min="4354" max="4354" width="12.5703125" style="224" hidden="1" customWidth="1"/>
    <col min="4355" max="4355" width="17.140625" style="224" hidden="1" customWidth="1"/>
    <col min="4356" max="4356" width="3.5703125" style="224" hidden="1" customWidth="1"/>
    <col min="4357" max="4360" width="7.5703125" style="224" hidden="1" customWidth="1"/>
    <col min="4361" max="4361" width="3.5703125" style="224" hidden="1" customWidth="1"/>
    <col min="4362" max="4365" width="7.5703125" style="224" hidden="1" customWidth="1"/>
    <col min="4366" max="4367" width="3.5703125" style="224" hidden="1" customWidth="1"/>
    <col min="4368" max="4608" width="0" style="224" hidden="1" customWidth="1"/>
    <col min="4609" max="4609" width="3.5703125" style="224" hidden="1" customWidth="1"/>
    <col min="4610" max="4610" width="12.5703125" style="224" hidden="1" customWidth="1"/>
    <col min="4611" max="4611" width="17.140625" style="224" hidden="1" customWidth="1"/>
    <col min="4612" max="4612" width="3.5703125" style="224" hidden="1" customWidth="1"/>
    <col min="4613" max="4616" width="7.5703125" style="224" hidden="1" customWidth="1"/>
    <col min="4617" max="4617" width="3.5703125" style="224" hidden="1" customWidth="1"/>
    <col min="4618" max="4621" width="7.5703125" style="224" hidden="1" customWidth="1"/>
    <col min="4622" max="4623" width="3.5703125" style="224" hidden="1" customWidth="1"/>
    <col min="4624" max="4864" width="0" style="224" hidden="1" customWidth="1"/>
    <col min="4865" max="4865" width="3.5703125" style="224" hidden="1" customWidth="1"/>
    <col min="4866" max="4866" width="12.5703125" style="224" hidden="1" customWidth="1"/>
    <col min="4867" max="4867" width="17.140625" style="224" hidden="1" customWidth="1"/>
    <col min="4868" max="4868" width="3.5703125" style="224" hidden="1" customWidth="1"/>
    <col min="4869" max="4872" width="7.5703125" style="224" hidden="1" customWidth="1"/>
    <col min="4873" max="4873" width="3.5703125" style="224" hidden="1" customWidth="1"/>
    <col min="4874" max="4877" width="7.5703125" style="224" hidden="1" customWidth="1"/>
    <col min="4878" max="4879" width="3.5703125" style="224" hidden="1" customWidth="1"/>
    <col min="4880" max="5120" width="0" style="224" hidden="1" customWidth="1"/>
    <col min="5121" max="5121" width="3.5703125" style="224" hidden="1" customWidth="1"/>
    <col min="5122" max="5122" width="12.5703125" style="224" hidden="1" customWidth="1"/>
    <col min="5123" max="5123" width="17.140625" style="224" hidden="1" customWidth="1"/>
    <col min="5124" max="5124" width="3.5703125" style="224" hidden="1" customWidth="1"/>
    <col min="5125" max="5128" width="7.5703125" style="224" hidden="1" customWidth="1"/>
    <col min="5129" max="5129" width="3.5703125" style="224" hidden="1" customWidth="1"/>
    <col min="5130" max="5133" width="7.5703125" style="224" hidden="1" customWidth="1"/>
    <col min="5134" max="5135" width="3.5703125" style="224" hidden="1" customWidth="1"/>
    <col min="5136" max="5376" width="0" style="224" hidden="1" customWidth="1"/>
    <col min="5377" max="5377" width="3.5703125" style="224" hidden="1" customWidth="1"/>
    <col min="5378" max="5378" width="12.5703125" style="224" hidden="1" customWidth="1"/>
    <col min="5379" max="5379" width="17.140625" style="224" hidden="1" customWidth="1"/>
    <col min="5380" max="5380" width="3.5703125" style="224" hidden="1" customWidth="1"/>
    <col min="5381" max="5384" width="7.5703125" style="224" hidden="1" customWidth="1"/>
    <col min="5385" max="5385" width="3.5703125" style="224" hidden="1" customWidth="1"/>
    <col min="5386" max="5389" width="7.5703125" style="224" hidden="1" customWidth="1"/>
    <col min="5390" max="5391" width="3.5703125" style="224" hidden="1" customWidth="1"/>
    <col min="5392" max="5632" width="0" style="224" hidden="1" customWidth="1"/>
    <col min="5633" max="5633" width="3.5703125" style="224" hidden="1" customWidth="1"/>
    <col min="5634" max="5634" width="12.5703125" style="224" hidden="1" customWidth="1"/>
    <col min="5635" max="5635" width="17.140625" style="224" hidden="1" customWidth="1"/>
    <col min="5636" max="5636" width="3.5703125" style="224" hidden="1" customWidth="1"/>
    <col min="5637" max="5640" width="7.5703125" style="224" hidden="1" customWidth="1"/>
    <col min="5641" max="5641" width="3.5703125" style="224" hidden="1" customWidth="1"/>
    <col min="5642" max="5645" width="7.5703125" style="224" hidden="1" customWidth="1"/>
    <col min="5646" max="5647" width="3.5703125" style="224" hidden="1" customWidth="1"/>
    <col min="5648" max="5888" width="0" style="224" hidden="1" customWidth="1"/>
    <col min="5889" max="5889" width="3.5703125" style="224" hidden="1" customWidth="1"/>
    <col min="5890" max="5890" width="12.5703125" style="224" hidden="1" customWidth="1"/>
    <col min="5891" max="5891" width="17.140625" style="224" hidden="1" customWidth="1"/>
    <col min="5892" max="5892" width="3.5703125" style="224" hidden="1" customWidth="1"/>
    <col min="5893" max="5896" width="7.5703125" style="224" hidden="1" customWidth="1"/>
    <col min="5897" max="5897" width="3.5703125" style="224" hidden="1" customWidth="1"/>
    <col min="5898" max="5901" width="7.5703125" style="224" hidden="1" customWidth="1"/>
    <col min="5902" max="5903" width="3.5703125" style="224" hidden="1" customWidth="1"/>
    <col min="5904" max="6144" width="0" style="224" hidden="1" customWidth="1"/>
    <col min="6145" max="6145" width="3.5703125" style="224" hidden="1" customWidth="1"/>
    <col min="6146" max="6146" width="12.5703125" style="224" hidden="1" customWidth="1"/>
    <col min="6147" max="6147" width="17.140625" style="224" hidden="1" customWidth="1"/>
    <col min="6148" max="6148" width="3.5703125" style="224" hidden="1" customWidth="1"/>
    <col min="6149" max="6152" width="7.5703125" style="224" hidden="1" customWidth="1"/>
    <col min="6153" max="6153" width="3.5703125" style="224" hidden="1" customWidth="1"/>
    <col min="6154" max="6157" width="7.5703125" style="224" hidden="1" customWidth="1"/>
    <col min="6158" max="6159" width="3.5703125" style="224" hidden="1" customWidth="1"/>
    <col min="6160" max="6400" width="0" style="224" hidden="1" customWidth="1"/>
    <col min="6401" max="6401" width="3.5703125" style="224" hidden="1" customWidth="1"/>
    <col min="6402" max="6402" width="12.5703125" style="224" hidden="1" customWidth="1"/>
    <col min="6403" max="6403" width="17.140625" style="224" hidden="1" customWidth="1"/>
    <col min="6404" max="6404" width="3.5703125" style="224" hidden="1" customWidth="1"/>
    <col min="6405" max="6408" width="7.5703125" style="224" hidden="1" customWidth="1"/>
    <col min="6409" max="6409" width="3.5703125" style="224" hidden="1" customWidth="1"/>
    <col min="6410" max="6413" width="7.5703125" style="224" hidden="1" customWidth="1"/>
    <col min="6414" max="6415" width="3.5703125" style="224" hidden="1" customWidth="1"/>
    <col min="6416" max="6656" width="0" style="224" hidden="1" customWidth="1"/>
    <col min="6657" max="6657" width="3.5703125" style="224" hidden="1" customWidth="1"/>
    <col min="6658" max="6658" width="12.5703125" style="224" hidden="1" customWidth="1"/>
    <col min="6659" max="6659" width="17.140625" style="224" hidden="1" customWidth="1"/>
    <col min="6660" max="6660" width="3.5703125" style="224" hidden="1" customWidth="1"/>
    <col min="6661" max="6664" width="7.5703125" style="224" hidden="1" customWidth="1"/>
    <col min="6665" max="6665" width="3.5703125" style="224" hidden="1" customWidth="1"/>
    <col min="6666" max="6669" width="7.5703125" style="224" hidden="1" customWidth="1"/>
    <col min="6670" max="6671" width="3.5703125" style="224" hidden="1" customWidth="1"/>
    <col min="6672" max="6912" width="0" style="224" hidden="1" customWidth="1"/>
    <col min="6913" max="6913" width="3.5703125" style="224" hidden="1" customWidth="1"/>
    <col min="6914" max="6914" width="12.5703125" style="224" hidden="1" customWidth="1"/>
    <col min="6915" max="6915" width="17.140625" style="224" hidden="1" customWidth="1"/>
    <col min="6916" max="6916" width="3.5703125" style="224" hidden="1" customWidth="1"/>
    <col min="6917" max="6920" width="7.5703125" style="224" hidden="1" customWidth="1"/>
    <col min="6921" max="6921" width="3.5703125" style="224" hidden="1" customWidth="1"/>
    <col min="6922" max="6925" width="7.5703125" style="224" hidden="1" customWidth="1"/>
    <col min="6926" max="6927" width="3.5703125" style="224" hidden="1" customWidth="1"/>
    <col min="6928" max="7168" width="0" style="224" hidden="1" customWidth="1"/>
    <col min="7169" max="7169" width="3.5703125" style="224" hidden="1" customWidth="1"/>
    <col min="7170" max="7170" width="12.5703125" style="224" hidden="1" customWidth="1"/>
    <col min="7171" max="7171" width="17.140625" style="224" hidden="1" customWidth="1"/>
    <col min="7172" max="7172" width="3.5703125" style="224" hidden="1" customWidth="1"/>
    <col min="7173" max="7176" width="7.5703125" style="224" hidden="1" customWidth="1"/>
    <col min="7177" max="7177" width="3.5703125" style="224" hidden="1" customWidth="1"/>
    <col min="7178" max="7181" width="7.5703125" style="224" hidden="1" customWidth="1"/>
    <col min="7182" max="7183" width="3.5703125" style="224" hidden="1" customWidth="1"/>
    <col min="7184" max="7424" width="0" style="224" hidden="1" customWidth="1"/>
    <col min="7425" max="7425" width="3.5703125" style="224" hidden="1" customWidth="1"/>
    <col min="7426" max="7426" width="12.5703125" style="224" hidden="1" customWidth="1"/>
    <col min="7427" max="7427" width="17.140625" style="224" hidden="1" customWidth="1"/>
    <col min="7428" max="7428" width="3.5703125" style="224" hidden="1" customWidth="1"/>
    <col min="7429" max="7432" width="7.5703125" style="224" hidden="1" customWidth="1"/>
    <col min="7433" max="7433" width="3.5703125" style="224" hidden="1" customWidth="1"/>
    <col min="7434" max="7437" width="7.5703125" style="224" hidden="1" customWidth="1"/>
    <col min="7438" max="7439" width="3.5703125" style="224" hidden="1" customWidth="1"/>
    <col min="7440" max="7680" width="0" style="224" hidden="1" customWidth="1"/>
    <col min="7681" max="7681" width="3.5703125" style="224" hidden="1" customWidth="1"/>
    <col min="7682" max="7682" width="12.5703125" style="224" hidden="1" customWidth="1"/>
    <col min="7683" max="7683" width="17.140625" style="224" hidden="1" customWidth="1"/>
    <col min="7684" max="7684" width="3.5703125" style="224" hidden="1" customWidth="1"/>
    <col min="7685" max="7688" width="7.5703125" style="224" hidden="1" customWidth="1"/>
    <col min="7689" max="7689" width="3.5703125" style="224" hidden="1" customWidth="1"/>
    <col min="7690" max="7693" width="7.5703125" style="224" hidden="1" customWidth="1"/>
    <col min="7694" max="7695" width="3.5703125" style="224" hidden="1" customWidth="1"/>
    <col min="7696" max="7936" width="0" style="224" hidden="1" customWidth="1"/>
    <col min="7937" max="7937" width="3.5703125" style="224" hidden="1" customWidth="1"/>
    <col min="7938" max="7938" width="12.5703125" style="224" hidden="1" customWidth="1"/>
    <col min="7939" max="7939" width="17.140625" style="224" hidden="1" customWidth="1"/>
    <col min="7940" max="7940" width="3.5703125" style="224" hidden="1" customWidth="1"/>
    <col min="7941" max="7944" width="7.5703125" style="224" hidden="1" customWidth="1"/>
    <col min="7945" max="7945" width="3.5703125" style="224" hidden="1" customWidth="1"/>
    <col min="7946" max="7949" width="7.5703125" style="224" hidden="1" customWidth="1"/>
    <col min="7950" max="7951" width="3.5703125" style="224" hidden="1" customWidth="1"/>
    <col min="7952" max="8192" width="0" style="224" hidden="1" customWidth="1"/>
    <col min="8193" max="8193" width="3.5703125" style="224" hidden="1" customWidth="1"/>
    <col min="8194" max="8194" width="12.5703125" style="224" hidden="1" customWidth="1"/>
    <col min="8195" max="8195" width="17.140625" style="224" hidden="1" customWidth="1"/>
    <col min="8196" max="8196" width="3.5703125" style="224" hidden="1" customWidth="1"/>
    <col min="8197" max="8200" width="7.5703125" style="224" hidden="1" customWidth="1"/>
    <col min="8201" max="8201" width="3.5703125" style="224" hidden="1" customWidth="1"/>
    <col min="8202" max="8205" width="7.5703125" style="224" hidden="1" customWidth="1"/>
    <col min="8206" max="8207" width="3.5703125" style="224" hidden="1" customWidth="1"/>
    <col min="8208" max="8448" width="0" style="224" hidden="1" customWidth="1"/>
    <col min="8449" max="8449" width="3.5703125" style="224" hidden="1" customWidth="1"/>
    <col min="8450" max="8450" width="12.5703125" style="224" hidden="1" customWidth="1"/>
    <col min="8451" max="8451" width="17.140625" style="224" hidden="1" customWidth="1"/>
    <col min="8452" max="8452" width="3.5703125" style="224" hidden="1" customWidth="1"/>
    <col min="8453" max="8456" width="7.5703125" style="224" hidden="1" customWidth="1"/>
    <col min="8457" max="8457" width="3.5703125" style="224" hidden="1" customWidth="1"/>
    <col min="8458" max="8461" width="7.5703125" style="224" hidden="1" customWidth="1"/>
    <col min="8462" max="8463" width="3.5703125" style="224" hidden="1" customWidth="1"/>
    <col min="8464" max="8704" width="0" style="224" hidden="1" customWidth="1"/>
    <col min="8705" max="8705" width="3.5703125" style="224" hidden="1" customWidth="1"/>
    <col min="8706" max="8706" width="12.5703125" style="224" hidden="1" customWidth="1"/>
    <col min="8707" max="8707" width="17.140625" style="224" hidden="1" customWidth="1"/>
    <col min="8708" max="8708" width="3.5703125" style="224" hidden="1" customWidth="1"/>
    <col min="8709" max="8712" width="7.5703125" style="224" hidden="1" customWidth="1"/>
    <col min="8713" max="8713" width="3.5703125" style="224" hidden="1" customWidth="1"/>
    <col min="8714" max="8717" width="7.5703125" style="224" hidden="1" customWidth="1"/>
    <col min="8718" max="8719" width="3.5703125" style="224" hidden="1" customWidth="1"/>
    <col min="8720" max="8960" width="0" style="224" hidden="1" customWidth="1"/>
    <col min="8961" max="8961" width="3.5703125" style="224" hidden="1" customWidth="1"/>
    <col min="8962" max="8962" width="12.5703125" style="224" hidden="1" customWidth="1"/>
    <col min="8963" max="8963" width="17.140625" style="224" hidden="1" customWidth="1"/>
    <col min="8964" max="8964" width="3.5703125" style="224" hidden="1" customWidth="1"/>
    <col min="8965" max="8968" width="7.5703125" style="224" hidden="1" customWidth="1"/>
    <col min="8969" max="8969" width="3.5703125" style="224" hidden="1" customWidth="1"/>
    <col min="8970" max="8973" width="7.5703125" style="224" hidden="1" customWidth="1"/>
    <col min="8974" max="8975" width="3.5703125" style="224" hidden="1" customWidth="1"/>
    <col min="8976" max="9216" width="0" style="224" hidden="1" customWidth="1"/>
    <col min="9217" max="9217" width="3.5703125" style="224" hidden="1" customWidth="1"/>
    <col min="9218" max="9218" width="12.5703125" style="224" hidden="1" customWidth="1"/>
    <col min="9219" max="9219" width="17.140625" style="224" hidden="1" customWidth="1"/>
    <col min="9220" max="9220" width="3.5703125" style="224" hidden="1" customWidth="1"/>
    <col min="9221" max="9224" width="7.5703125" style="224" hidden="1" customWidth="1"/>
    <col min="9225" max="9225" width="3.5703125" style="224" hidden="1" customWidth="1"/>
    <col min="9226" max="9229" width="7.5703125" style="224" hidden="1" customWidth="1"/>
    <col min="9230" max="9231" width="3.5703125" style="224" hidden="1" customWidth="1"/>
    <col min="9232" max="9472" width="0" style="224" hidden="1" customWidth="1"/>
    <col min="9473" max="9473" width="3.5703125" style="224" hidden="1" customWidth="1"/>
    <col min="9474" max="9474" width="12.5703125" style="224" hidden="1" customWidth="1"/>
    <col min="9475" max="9475" width="17.140625" style="224" hidden="1" customWidth="1"/>
    <col min="9476" max="9476" width="3.5703125" style="224" hidden="1" customWidth="1"/>
    <col min="9477" max="9480" width="7.5703125" style="224" hidden="1" customWidth="1"/>
    <col min="9481" max="9481" width="3.5703125" style="224" hidden="1" customWidth="1"/>
    <col min="9482" max="9485" width="7.5703125" style="224" hidden="1" customWidth="1"/>
    <col min="9486" max="9487" width="3.5703125" style="224" hidden="1" customWidth="1"/>
    <col min="9488" max="9728" width="0" style="224" hidden="1" customWidth="1"/>
    <col min="9729" max="9729" width="3.5703125" style="224" hidden="1" customWidth="1"/>
    <col min="9730" max="9730" width="12.5703125" style="224" hidden="1" customWidth="1"/>
    <col min="9731" max="9731" width="17.140625" style="224" hidden="1" customWidth="1"/>
    <col min="9732" max="9732" width="3.5703125" style="224" hidden="1" customWidth="1"/>
    <col min="9733" max="9736" width="7.5703125" style="224" hidden="1" customWidth="1"/>
    <col min="9737" max="9737" width="3.5703125" style="224" hidden="1" customWidth="1"/>
    <col min="9738" max="9741" width="7.5703125" style="224" hidden="1" customWidth="1"/>
    <col min="9742" max="9743" width="3.5703125" style="224" hidden="1" customWidth="1"/>
    <col min="9744" max="9984" width="0" style="224" hidden="1" customWidth="1"/>
    <col min="9985" max="9985" width="3.5703125" style="224" hidden="1" customWidth="1"/>
    <col min="9986" max="9986" width="12.5703125" style="224" hidden="1" customWidth="1"/>
    <col min="9987" max="9987" width="17.140625" style="224" hidden="1" customWidth="1"/>
    <col min="9988" max="9988" width="3.5703125" style="224" hidden="1" customWidth="1"/>
    <col min="9989" max="9992" width="7.5703125" style="224" hidden="1" customWidth="1"/>
    <col min="9993" max="9993" width="3.5703125" style="224" hidden="1" customWidth="1"/>
    <col min="9994" max="9997" width="7.5703125" style="224" hidden="1" customWidth="1"/>
    <col min="9998" max="9999" width="3.5703125" style="224" hidden="1" customWidth="1"/>
    <col min="10000" max="10240" width="0" style="224" hidden="1" customWidth="1"/>
    <col min="10241" max="10241" width="3.5703125" style="224" hidden="1" customWidth="1"/>
    <col min="10242" max="10242" width="12.5703125" style="224" hidden="1" customWidth="1"/>
    <col min="10243" max="10243" width="17.140625" style="224" hidden="1" customWidth="1"/>
    <col min="10244" max="10244" width="3.5703125" style="224" hidden="1" customWidth="1"/>
    <col min="10245" max="10248" width="7.5703125" style="224" hidden="1" customWidth="1"/>
    <col min="10249" max="10249" width="3.5703125" style="224" hidden="1" customWidth="1"/>
    <col min="10250" max="10253" width="7.5703125" style="224" hidden="1" customWidth="1"/>
    <col min="10254" max="10255" width="3.5703125" style="224" hidden="1" customWidth="1"/>
    <col min="10256" max="10496" width="0" style="224" hidden="1" customWidth="1"/>
    <col min="10497" max="10497" width="3.5703125" style="224" hidden="1" customWidth="1"/>
    <col min="10498" max="10498" width="12.5703125" style="224" hidden="1" customWidth="1"/>
    <col min="10499" max="10499" width="17.140625" style="224" hidden="1" customWidth="1"/>
    <col min="10500" max="10500" width="3.5703125" style="224" hidden="1" customWidth="1"/>
    <col min="10501" max="10504" width="7.5703125" style="224" hidden="1" customWidth="1"/>
    <col min="10505" max="10505" width="3.5703125" style="224" hidden="1" customWidth="1"/>
    <col min="10506" max="10509" width="7.5703125" style="224" hidden="1" customWidth="1"/>
    <col min="10510" max="10511" width="3.5703125" style="224" hidden="1" customWidth="1"/>
    <col min="10512" max="10752" width="0" style="224" hidden="1" customWidth="1"/>
    <col min="10753" max="10753" width="3.5703125" style="224" hidden="1" customWidth="1"/>
    <col min="10754" max="10754" width="12.5703125" style="224" hidden="1" customWidth="1"/>
    <col min="10755" max="10755" width="17.140625" style="224" hidden="1" customWidth="1"/>
    <col min="10756" max="10756" width="3.5703125" style="224" hidden="1" customWidth="1"/>
    <col min="10757" max="10760" width="7.5703125" style="224" hidden="1" customWidth="1"/>
    <col min="10761" max="10761" width="3.5703125" style="224" hidden="1" customWidth="1"/>
    <col min="10762" max="10765" width="7.5703125" style="224" hidden="1" customWidth="1"/>
    <col min="10766" max="10767" width="3.5703125" style="224" hidden="1" customWidth="1"/>
    <col min="10768" max="11008" width="0" style="224" hidden="1" customWidth="1"/>
    <col min="11009" max="11009" width="3.5703125" style="224" hidden="1" customWidth="1"/>
    <col min="11010" max="11010" width="12.5703125" style="224" hidden="1" customWidth="1"/>
    <col min="11011" max="11011" width="17.140625" style="224" hidden="1" customWidth="1"/>
    <col min="11012" max="11012" width="3.5703125" style="224" hidden="1" customWidth="1"/>
    <col min="11013" max="11016" width="7.5703125" style="224" hidden="1" customWidth="1"/>
    <col min="11017" max="11017" width="3.5703125" style="224" hidden="1" customWidth="1"/>
    <col min="11018" max="11021" width="7.5703125" style="224" hidden="1" customWidth="1"/>
    <col min="11022" max="11023" width="3.5703125" style="224" hidden="1" customWidth="1"/>
    <col min="11024" max="11264" width="0" style="224" hidden="1" customWidth="1"/>
    <col min="11265" max="11265" width="3.5703125" style="224" hidden="1" customWidth="1"/>
    <col min="11266" max="11266" width="12.5703125" style="224" hidden="1" customWidth="1"/>
    <col min="11267" max="11267" width="17.140625" style="224" hidden="1" customWidth="1"/>
    <col min="11268" max="11268" width="3.5703125" style="224" hidden="1" customWidth="1"/>
    <col min="11269" max="11272" width="7.5703125" style="224" hidden="1" customWidth="1"/>
    <col min="11273" max="11273" width="3.5703125" style="224" hidden="1" customWidth="1"/>
    <col min="11274" max="11277" width="7.5703125" style="224" hidden="1" customWidth="1"/>
    <col min="11278" max="11279" width="3.5703125" style="224" hidden="1" customWidth="1"/>
    <col min="11280" max="11520" width="0" style="224" hidden="1" customWidth="1"/>
    <col min="11521" max="11521" width="3.5703125" style="224" hidden="1" customWidth="1"/>
    <col min="11522" max="11522" width="12.5703125" style="224" hidden="1" customWidth="1"/>
    <col min="11523" max="11523" width="17.140625" style="224" hidden="1" customWidth="1"/>
    <col min="11524" max="11524" width="3.5703125" style="224" hidden="1" customWidth="1"/>
    <col min="11525" max="11528" width="7.5703125" style="224" hidden="1" customWidth="1"/>
    <col min="11529" max="11529" width="3.5703125" style="224" hidden="1" customWidth="1"/>
    <col min="11530" max="11533" width="7.5703125" style="224" hidden="1" customWidth="1"/>
    <col min="11534" max="11535" width="3.5703125" style="224" hidden="1" customWidth="1"/>
    <col min="11536" max="11776" width="0" style="224" hidden="1" customWidth="1"/>
    <col min="11777" max="11777" width="3.5703125" style="224" hidden="1" customWidth="1"/>
    <col min="11778" max="11778" width="12.5703125" style="224" hidden="1" customWidth="1"/>
    <col min="11779" max="11779" width="17.140625" style="224" hidden="1" customWidth="1"/>
    <col min="11780" max="11780" width="3.5703125" style="224" hidden="1" customWidth="1"/>
    <col min="11781" max="11784" width="7.5703125" style="224" hidden="1" customWidth="1"/>
    <col min="11785" max="11785" width="3.5703125" style="224" hidden="1" customWidth="1"/>
    <col min="11786" max="11789" width="7.5703125" style="224" hidden="1" customWidth="1"/>
    <col min="11790" max="11791" width="3.5703125" style="224" hidden="1" customWidth="1"/>
    <col min="11792" max="12032" width="0" style="224" hidden="1" customWidth="1"/>
    <col min="12033" max="12033" width="3.5703125" style="224" hidden="1" customWidth="1"/>
    <col min="12034" max="12034" width="12.5703125" style="224" hidden="1" customWidth="1"/>
    <col min="12035" max="12035" width="17.140625" style="224" hidden="1" customWidth="1"/>
    <col min="12036" max="12036" width="3.5703125" style="224" hidden="1" customWidth="1"/>
    <col min="12037" max="12040" width="7.5703125" style="224" hidden="1" customWidth="1"/>
    <col min="12041" max="12041" width="3.5703125" style="224" hidden="1" customWidth="1"/>
    <col min="12042" max="12045" width="7.5703125" style="224" hidden="1" customWidth="1"/>
    <col min="12046" max="12047" width="3.5703125" style="224" hidden="1" customWidth="1"/>
    <col min="12048" max="12288" width="0" style="224" hidden="1" customWidth="1"/>
    <col min="12289" max="12289" width="3.5703125" style="224" hidden="1" customWidth="1"/>
    <col min="12290" max="12290" width="12.5703125" style="224" hidden="1" customWidth="1"/>
    <col min="12291" max="12291" width="17.140625" style="224" hidden="1" customWidth="1"/>
    <col min="12292" max="12292" width="3.5703125" style="224" hidden="1" customWidth="1"/>
    <col min="12293" max="12296" width="7.5703125" style="224" hidden="1" customWidth="1"/>
    <col min="12297" max="12297" width="3.5703125" style="224" hidden="1" customWidth="1"/>
    <col min="12298" max="12301" width="7.5703125" style="224" hidden="1" customWidth="1"/>
    <col min="12302" max="12303" width="3.5703125" style="224" hidden="1" customWidth="1"/>
    <col min="12304" max="12544" width="0" style="224" hidden="1" customWidth="1"/>
    <col min="12545" max="12545" width="3.5703125" style="224" hidden="1" customWidth="1"/>
    <col min="12546" max="12546" width="12.5703125" style="224" hidden="1" customWidth="1"/>
    <col min="12547" max="12547" width="17.140625" style="224" hidden="1" customWidth="1"/>
    <col min="12548" max="12548" width="3.5703125" style="224" hidden="1" customWidth="1"/>
    <col min="12549" max="12552" width="7.5703125" style="224" hidden="1" customWidth="1"/>
    <col min="12553" max="12553" width="3.5703125" style="224" hidden="1" customWidth="1"/>
    <col min="12554" max="12557" width="7.5703125" style="224" hidden="1" customWidth="1"/>
    <col min="12558" max="12559" width="3.5703125" style="224" hidden="1" customWidth="1"/>
    <col min="12560" max="12800" width="0" style="224" hidden="1" customWidth="1"/>
    <col min="12801" max="12801" width="3.5703125" style="224" hidden="1" customWidth="1"/>
    <col min="12802" max="12802" width="12.5703125" style="224" hidden="1" customWidth="1"/>
    <col min="12803" max="12803" width="17.140625" style="224" hidden="1" customWidth="1"/>
    <col min="12804" max="12804" width="3.5703125" style="224" hidden="1" customWidth="1"/>
    <col min="12805" max="12808" width="7.5703125" style="224" hidden="1" customWidth="1"/>
    <col min="12809" max="12809" width="3.5703125" style="224" hidden="1" customWidth="1"/>
    <col min="12810" max="12813" width="7.5703125" style="224" hidden="1" customWidth="1"/>
    <col min="12814" max="12815" width="3.5703125" style="224" hidden="1" customWidth="1"/>
    <col min="12816" max="13056" width="0" style="224" hidden="1" customWidth="1"/>
    <col min="13057" max="13057" width="3.5703125" style="224" hidden="1" customWidth="1"/>
    <col min="13058" max="13058" width="12.5703125" style="224" hidden="1" customWidth="1"/>
    <col min="13059" max="13059" width="17.140625" style="224" hidden="1" customWidth="1"/>
    <col min="13060" max="13060" width="3.5703125" style="224" hidden="1" customWidth="1"/>
    <col min="13061" max="13064" width="7.5703125" style="224" hidden="1" customWidth="1"/>
    <col min="13065" max="13065" width="3.5703125" style="224" hidden="1" customWidth="1"/>
    <col min="13066" max="13069" width="7.5703125" style="224" hidden="1" customWidth="1"/>
    <col min="13070" max="13071" width="3.5703125" style="224" hidden="1" customWidth="1"/>
    <col min="13072" max="13312" width="0" style="224" hidden="1" customWidth="1"/>
    <col min="13313" max="13313" width="3.5703125" style="224" hidden="1" customWidth="1"/>
    <col min="13314" max="13314" width="12.5703125" style="224" hidden="1" customWidth="1"/>
    <col min="13315" max="13315" width="17.140625" style="224" hidden="1" customWidth="1"/>
    <col min="13316" max="13316" width="3.5703125" style="224" hidden="1" customWidth="1"/>
    <col min="13317" max="13320" width="7.5703125" style="224" hidden="1" customWidth="1"/>
    <col min="13321" max="13321" width="3.5703125" style="224" hidden="1" customWidth="1"/>
    <col min="13322" max="13325" width="7.5703125" style="224" hidden="1" customWidth="1"/>
    <col min="13326" max="13327" width="3.5703125" style="224" hidden="1" customWidth="1"/>
    <col min="13328" max="13568" width="0" style="224" hidden="1" customWidth="1"/>
    <col min="13569" max="13569" width="3.5703125" style="224" hidden="1" customWidth="1"/>
    <col min="13570" max="13570" width="12.5703125" style="224" hidden="1" customWidth="1"/>
    <col min="13571" max="13571" width="17.140625" style="224" hidden="1" customWidth="1"/>
    <col min="13572" max="13572" width="3.5703125" style="224" hidden="1" customWidth="1"/>
    <col min="13573" max="13576" width="7.5703125" style="224" hidden="1" customWidth="1"/>
    <col min="13577" max="13577" width="3.5703125" style="224" hidden="1" customWidth="1"/>
    <col min="13578" max="13581" width="7.5703125" style="224" hidden="1" customWidth="1"/>
    <col min="13582" max="13583" width="3.5703125" style="224" hidden="1" customWidth="1"/>
    <col min="13584" max="13824" width="0" style="224" hidden="1" customWidth="1"/>
    <col min="13825" max="13825" width="3.5703125" style="224" hidden="1" customWidth="1"/>
    <col min="13826" max="13826" width="12.5703125" style="224" hidden="1" customWidth="1"/>
    <col min="13827" max="13827" width="17.140625" style="224" hidden="1" customWidth="1"/>
    <col min="13828" max="13828" width="3.5703125" style="224" hidden="1" customWidth="1"/>
    <col min="13829" max="13832" width="7.5703125" style="224" hidden="1" customWidth="1"/>
    <col min="13833" max="13833" width="3.5703125" style="224" hidden="1" customWidth="1"/>
    <col min="13834" max="13837" width="7.5703125" style="224" hidden="1" customWidth="1"/>
    <col min="13838" max="13839" width="3.5703125" style="224" hidden="1" customWidth="1"/>
    <col min="13840" max="14080" width="0" style="224" hidden="1" customWidth="1"/>
    <col min="14081" max="14081" width="3.5703125" style="224" hidden="1" customWidth="1"/>
    <col min="14082" max="14082" width="12.5703125" style="224" hidden="1" customWidth="1"/>
    <col min="14083" max="14083" width="17.140625" style="224" hidden="1" customWidth="1"/>
    <col min="14084" max="14084" width="3.5703125" style="224" hidden="1" customWidth="1"/>
    <col min="14085" max="14088" width="7.5703125" style="224" hidden="1" customWidth="1"/>
    <col min="14089" max="14089" width="3.5703125" style="224" hidden="1" customWidth="1"/>
    <col min="14090" max="14093" width="7.5703125" style="224" hidden="1" customWidth="1"/>
    <col min="14094" max="14095" width="3.5703125" style="224" hidden="1" customWidth="1"/>
    <col min="14096" max="14336" width="0" style="224" hidden="1" customWidth="1"/>
    <col min="14337" max="14337" width="3.5703125" style="224" hidden="1" customWidth="1"/>
    <col min="14338" max="14338" width="12.5703125" style="224" hidden="1" customWidth="1"/>
    <col min="14339" max="14339" width="17.140625" style="224" hidden="1" customWidth="1"/>
    <col min="14340" max="14340" width="3.5703125" style="224" hidden="1" customWidth="1"/>
    <col min="14341" max="14344" width="7.5703125" style="224" hidden="1" customWidth="1"/>
    <col min="14345" max="14345" width="3.5703125" style="224" hidden="1" customWidth="1"/>
    <col min="14346" max="14349" width="7.5703125" style="224" hidden="1" customWidth="1"/>
    <col min="14350" max="14351" width="3.5703125" style="224" hidden="1" customWidth="1"/>
    <col min="14352" max="14592" width="0" style="224" hidden="1" customWidth="1"/>
    <col min="14593" max="14593" width="3.5703125" style="224" hidden="1" customWidth="1"/>
    <col min="14594" max="14594" width="12.5703125" style="224" hidden="1" customWidth="1"/>
    <col min="14595" max="14595" width="17.140625" style="224" hidden="1" customWidth="1"/>
    <col min="14596" max="14596" width="3.5703125" style="224" hidden="1" customWidth="1"/>
    <col min="14597" max="14600" width="7.5703125" style="224" hidden="1" customWidth="1"/>
    <col min="14601" max="14601" width="3.5703125" style="224" hidden="1" customWidth="1"/>
    <col min="14602" max="14605" width="7.5703125" style="224" hidden="1" customWidth="1"/>
    <col min="14606" max="14607" width="3.5703125" style="224" hidden="1" customWidth="1"/>
    <col min="14608" max="14848" width="0" style="224" hidden="1" customWidth="1"/>
    <col min="14849" max="14849" width="3.5703125" style="224" hidden="1" customWidth="1"/>
    <col min="14850" max="14850" width="12.5703125" style="224" hidden="1" customWidth="1"/>
    <col min="14851" max="14851" width="17.140625" style="224" hidden="1" customWidth="1"/>
    <col min="14852" max="14852" width="3.5703125" style="224" hidden="1" customWidth="1"/>
    <col min="14853" max="14856" width="7.5703125" style="224" hidden="1" customWidth="1"/>
    <col min="14857" max="14857" width="3.5703125" style="224" hidden="1" customWidth="1"/>
    <col min="14858" max="14861" width="7.5703125" style="224" hidden="1" customWidth="1"/>
    <col min="14862" max="14863" width="3.5703125" style="224" hidden="1" customWidth="1"/>
    <col min="14864" max="15104" width="0" style="224" hidden="1" customWidth="1"/>
    <col min="15105" max="15105" width="3.5703125" style="224" hidden="1" customWidth="1"/>
    <col min="15106" max="15106" width="12.5703125" style="224" hidden="1" customWidth="1"/>
    <col min="15107" max="15107" width="17.140625" style="224" hidden="1" customWidth="1"/>
    <col min="15108" max="15108" width="3.5703125" style="224" hidden="1" customWidth="1"/>
    <col min="15109" max="15112" width="7.5703125" style="224" hidden="1" customWidth="1"/>
    <col min="15113" max="15113" width="3.5703125" style="224" hidden="1" customWidth="1"/>
    <col min="15114" max="15117" width="7.5703125" style="224" hidden="1" customWidth="1"/>
    <col min="15118" max="15119" width="3.5703125" style="224" hidden="1" customWidth="1"/>
    <col min="15120" max="15360" width="0" style="224" hidden="1" customWidth="1"/>
    <col min="15361" max="15361" width="3.5703125" style="224" hidden="1" customWidth="1"/>
    <col min="15362" max="15362" width="12.5703125" style="224" hidden="1" customWidth="1"/>
    <col min="15363" max="15363" width="17.140625" style="224" hidden="1" customWidth="1"/>
    <col min="15364" max="15364" width="3.5703125" style="224" hidden="1" customWidth="1"/>
    <col min="15365" max="15368" width="7.5703125" style="224" hidden="1" customWidth="1"/>
    <col min="15369" max="15369" width="3.5703125" style="224" hidden="1" customWidth="1"/>
    <col min="15370" max="15373" width="7.5703125" style="224" hidden="1" customWidth="1"/>
    <col min="15374" max="15375" width="3.5703125" style="224" hidden="1" customWidth="1"/>
    <col min="15376" max="15616" width="0" style="224" hidden="1" customWidth="1"/>
    <col min="15617" max="15617" width="3.5703125" style="224" hidden="1" customWidth="1"/>
    <col min="15618" max="15618" width="12.5703125" style="224" hidden="1" customWidth="1"/>
    <col min="15619" max="15619" width="17.140625" style="224" hidden="1" customWidth="1"/>
    <col min="15620" max="15620" width="3.5703125" style="224" hidden="1" customWidth="1"/>
    <col min="15621" max="15624" width="7.5703125" style="224" hidden="1" customWidth="1"/>
    <col min="15625" max="15625" width="3.5703125" style="224" hidden="1" customWidth="1"/>
    <col min="15626" max="15629" width="7.5703125" style="224" hidden="1" customWidth="1"/>
    <col min="15630" max="15631" width="3.5703125" style="224" hidden="1" customWidth="1"/>
    <col min="15632" max="15872" width="0" style="224" hidden="1" customWidth="1"/>
    <col min="15873" max="15873" width="3.5703125" style="224" hidden="1" customWidth="1"/>
    <col min="15874" max="15874" width="12.5703125" style="224" hidden="1" customWidth="1"/>
    <col min="15875" max="15875" width="17.140625" style="224" hidden="1" customWidth="1"/>
    <col min="15876" max="15876" width="3.5703125" style="224" hidden="1" customWidth="1"/>
    <col min="15877" max="15880" width="7.5703125" style="224" hidden="1" customWidth="1"/>
    <col min="15881" max="15881" width="3.5703125" style="224" hidden="1" customWidth="1"/>
    <col min="15882" max="15885" width="7.5703125" style="224" hidden="1" customWidth="1"/>
    <col min="15886" max="15887" width="3.5703125" style="224" hidden="1" customWidth="1"/>
    <col min="15888" max="16128" width="0" style="224" hidden="1" customWidth="1"/>
    <col min="16129" max="16129" width="3.5703125" style="224" hidden="1" customWidth="1"/>
    <col min="16130" max="16130" width="12.5703125" style="224" hidden="1" customWidth="1"/>
    <col min="16131" max="16131" width="17.140625" style="224" hidden="1" customWidth="1"/>
    <col min="16132" max="16132" width="3.5703125" style="224" hidden="1" customWidth="1"/>
    <col min="16133" max="16136" width="7.5703125" style="224" hidden="1" customWidth="1"/>
    <col min="16137" max="16137" width="3.5703125" style="224" hidden="1" customWidth="1"/>
    <col min="16138" max="16141" width="7.5703125" style="224" hidden="1" customWidth="1"/>
    <col min="16142" max="16143" width="3.5703125" style="224" hidden="1" customWidth="1"/>
    <col min="16144" max="16384" width="0" style="224" hidden="1" customWidth="1"/>
  </cols>
  <sheetData>
    <row r="1" spans="1:256" x14ac:dyDescent="0.2">
      <c r="B1" s="224"/>
      <c r="C1" s="224"/>
      <c r="D1" s="224"/>
      <c r="E1" s="224"/>
      <c r="F1" s="243"/>
      <c r="G1" s="224"/>
      <c r="H1" s="280">
        <f ca="1">TODAY()</f>
        <v>44764</v>
      </c>
      <c r="I1" s="280"/>
      <c r="J1" s="280"/>
      <c r="K1" s="280"/>
      <c r="L1" s="280"/>
      <c r="M1" s="280"/>
      <c r="N1" s="280"/>
    </row>
    <row r="2" spans="1:256" x14ac:dyDescent="0.2">
      <c r="B2" s="224"/>
      <c r="C2" s="224"/>
      <c r="D2" s="224"/>
      <c r="E2" s="224"/>
      <c r="F2" s="224"/>
      <c r="G2" s="224"/>
      <c r="H2" s="224"/>
      <c r="I2" s="224"/>
      <c r="J2" s="224"/>
      <c r="K2" s="224"/>
      <c r="L2" s="224"/>
      <c r="M2" s="224"/>
      <c r="N2" s="224"/>
    </row>
    <row r="3" spans="1:256" s="245" customFormat="1" ht="15" x14ac:dyDescent="0.25">
      <c r="A3" s="224"/>
      <c r="B3" s="224"/>
      <c r="C3" s="224"/>
      <c r="D3" s="287" t="s">
        <v>357</v>
      </c>
      <c r="E3" s="287"/>
      <c r="F3" s="287"/>
      <c r="G3" s="287"/>
      <c r="H3" s="287"/>
      <c r="I3" s="287"/>
      <c r="J3" s="287"/>
      <c r="K3" s="287"/>
      <c r="L3" s="287"/>
      <c r="M3" s="287"/>
      <c r="N3" s="287"/>
    </row>
    <row r="4" spans="1:256" x14ac:dyDescent="0.2">
      <c r="B4" s="224"/>
      <c r="C4" s="224"/>
      <c r="D4" s="224"/>
      <c r="E4" s="224"/>
      <c r="F4" s="224"/>
      <c r="G4" s="224"/>
      <c r="H4" s="224"/>
      <c r="I4" s="224"/>
      <c r="J4" s="224"/>
      <c r="K4" s="224"/>
      <c r="L4" s="224"/>
      <c r="M4" s="224"/>
      <c r="N4" s="224"/>
    </row>
    <row r="5" spans="1:256" x14ac:dyDescent="0.2">
      <c r="B5" s="226" t="s">
        <v>358</v>
      </c>
      <c r="C5" s="226"/>
      <c r="D5" s="224"/>
      <c r="E5" s="224"/>
      <c r="F5" s="224"/>
      <c r="G5" s="224"/>
      <c r="H5" s="224"/>
      <c r="I5" s="224"/>
      <c r="J5" s="224"/>
      <c r="K5" s="224"/>
      <c r="L5" s="224"/>
      <c r="M5" s="224"/>
      <c r="N5" s="224"/>
    </row>
    <row r="6" spans="1:256" x14ac:dyDescent="0.2">
      <c r="B6" s="224"/>
      <c r="C6" s="224"/>
      <c r="D6" s="224"/>
      <c r="E6" s="224"/>
      <c r="F6" s="224"/>
      <c r="G6" s="224"/>
      <c r="H6" s="224"/>
      <c r="I6" s="224"/>
      <c r="J6" s="224"/>
      <c r="K6" s="224"/>
      <c r="L6" s="224"/>
      <c r="M6" s="224"/>
      <c r="N6" s="224"/>
      <c r="U6" s="244" t="s">
        <v>321</v>
      </c>
    </row>
    <row r="7" spans="1:256" x14ac:dyDescent="0.2">
      <c r="B7" s="226" t="s">
        <v>322</v>
      </c>
      <c r="C7" s="226"/>
      <c r="E7" s="281" t="str">
        <f>UPPER(COTIZADOR!C10)</f>
        <v>JUAN PEREZ</v>
      </c>
      <c r="F7" s="281"/>
      <c r="G7" s="281"/>
      <c r="H7" s="281"/>
      <c r="I7" s="281"/>
      <c r="J7" s="281"/>
      <c r="K7" s="281"/>
      <c r="L7" s="281"/>
      <c r="M7" s="281"/>
      <c r="N7" s="247"/>
      <c r="U7" s="244" t="s">
        <v>323</v>
      </c>
      <c r="Y7" s="244" t="str">
        <f>U7&amp;"."</f>
        <v>Declaración de salud.</v>
      </c>
    </row>
    <row r="8" spans="1:256" x14ac:dyDescent="0.2">
      <c r="B8" s="226" t="s">
        <v>324</v>
      </c>
      <c r="C8" s="226"/>
      <c r="E8" s="282">
        <f>COTIZADOR!D12</f>
        <v>100000</v>
      </c>
      <c r="F8" s="282"/>
      <c r="G8" s="282"/>
      <c r="H8" s="282"/>
      <c r="I8" s="282"/>
      <c r="J8" s="282"/>
      <c r="K8" s="282"/>
      <c r="L8" s="282"/>
      <c r="M8" s="282"/>
      <c r="N8" s="248"/>
      <c r="U8" s="244" t="s">
        <v>325</v>
      </c>
      <c r="Y8" s="244" t="e">
        <f>U7&amp;", "&amp;U8&amp;", "&amp;U9&amp;", "&amp;U10&amp;", "&amp;U11&amp;", "&amp;#REF!&amp;"."</f>
        <v>#REF!</v>
      </c>
    </row>
    <row r="9" spans="1:256" x14ac:dyDescent="0.2">
      <c r="B9" s="226" t="s">
        <v>326</v>
      </c>
      <c r="C9" s="226"/>
      <c r="E9" s="283">
        <f>COTIZADOR!D14</f>
        <v>29532</v>
      </c>
      <c r="F9" s="283"/>
      <c r="G9" s="283"/>
      <c r="H9" s="283"/>
      <c r="I9" s="283"/>
      <c r="J9" s="283"/>
      <c r="K9" s="283"/>
      <c r="L9" s="283"/>
      <c r="M9" s="283"/>
      <c r="N9" s="249"/>
      <c r="U9" s="244" t="s">
        <v>327</v>
      </c>
    </row>
    <row r="10" spans="1:256" x14ac:dyDescent="0.2">
      <c r="B10" s="226" t="s">
        <v>328</v>
      </c>
      <c r="C10" s="226"/>
      <c r="E10" s="284" t="str">
        <f ca="1">COTIZADOR!D16&amp;" años"</f>
        <v>41 años</v>
      </c>
      <c r="F10" s="284"/>
      <c r="G10" s="284"/>
      <c r="H10" s="284"/>
      <c r="I10" s="284"/>
      <c r="J10" s="284"/>
      <c r="K10" s="284"/>
      <c r="L10" s="284"/>
      <c r="M10" s="284"/>
      <c r="N10" s="250"/>
      <c r="U10" s="244" t="s">
        <v>329</v>
      </c>
    </row>
    <row r="11" spans="1:256" x14ac:dyDescent="0.2">
      <c r="B11" s="226" t="s">
        <v>330</v>
      </c>
      <c r="C11" s="226"/>
      <c r="E11" s="284" t="str">
        <f>COTIZADOR!D18</f>
        <v>HOMBRE</v>
      </c>
      <c r="F11" s="284"/>
      <c r="G11" s="284"/>
      <c r="H11" s="284"/>
      <c r="I11" s="284"/>
      <c r="J11" s="284"/>
      <c r="K11" s="284"/>
      <c r="L11" s="284"/>
      <c r="M11" s="284"/>
      <c r="N11" s="250"/>
      <c r="U11" s="244" t="s">
        <v>331</v>
      </c>
    </row>
    <row r="12" spans="1:256" x14ac:dyDescent="0.2">
      <c r="B12" s="224"/>
      <c r="C12" s="224"/>
      <c r="D12" s="224"/>
      <c r="E12" s="224"/>
      <c r="F12" s="224"/>
      <c r="G12" s="224"/>
      <c r="H12" s="224"/>
      <c r="I12" s="224"/>
      <c r="J12" s="224"/>
      <c r="K12" s="224"/>
      <c r="L12" s="224"/>
      <c r="M12" s="224"/>
      <c r="N12" s="224"/>
    </row>
    <row r="13" spans="1:256" x14ac:dyDescent="0.2">
      <c r="B13" s="226" t="s">
        <v>332</v>
      </c>
      <c r="C13" s="226"/>
      <c r="D13" s="224"/>
      <c r="E13" s="281" t="s">
        <v>324</v>
      </c>
      <c r="F13" s="281"/>
      <c r="G13" s="281"/>
      <c r="H13" s="281"/>
      <c r="I13" s="224"/>
      <c r="J13" s="281" t="s">
        <v>333</v>
      </c>
      <c r="K13" s="281"/>
      <c r="L13" s="281"/>
      <c r="M13" s="281"/>
      <c r="N13" s="224"/>
    </row>
    <row r="14" spans="1:256" x14ac:dyDescent="0.2">
      <c r="B14" s="226" t="s">
        <v>359</v>
      </c>
      <c r="C14" s="226"/>
      <c r="D14" s="224"/>
      <c r="E14" s="286">
        <f>'EJEMPLO CALCULO DE PRIMAS'!C17</f>
        <v>100000</v>
      </c>
      <c r="F14" s="286"/>
      <c r="G14" s="286"/>
      <c r="H14" s="286"/>
      <c r="I14" s="224"/>
      <c r="J14" s="285">
        <f ca="1">'EJEMPLO CALCULO DE PRIMAS'!F17*(1+COTIZADOR!F31)</f>
        <v>311.43203883495147</v>
      </c>
      <c r="K14" s="285"/>
      <c r="L14" s="285"/>
      <c r="M14" s="285"/>
      <c r="N14" s="224"/>
    </row>
    <row r="15" spans="1:256" s="244" customFormat="1" ht="38.25" customHeight="1" x14ac:dyDescent="0.2">
      <c r="A15" s="224"/>
      <c r="B15" s="289" t="s">
        <v>360</v>
      </c>
      <c r="C15" s="289"/>
      <c r="D15" s="224"/>
      <c r="E15" s="285">
        <f>'EJEMPLO CALCULO DE PRIMAS'!C19</f>
        <v>100000</v>
      </c>
      <c r="F15" s="285"/>
      <c r="G15" s="285"/>
      <c r="H15" s="285"/>
      <c r="I15" s="224"/>
      <c r="J15" s="285">
        <f>'EJEMPLO CALCULO DE PRIMAS'!F19*(1+COTIZADOR!F31)</f>
        <v>81.320693104971085</v>
      </c>
      <c r="K15" s="285"/>
      <c r="L15" s="285"/>
      <c r="M15" s="285"/>
      <c r="N15" s="224"/>
      <c r="Z15" s="224"/>
      <c r="AA15" s="224"/>
      <c r="AB15" s="224"/>
      <c r="AC15" s="224"/>
      <c r="AD15" s="224"/>
      <c r="AE15" s="224"/>
      <c r="AF15" s="224"/>
      <c r="AG15" s="224"/>
      <c r="AH15" s="224"/>
      <c r="AI15" s="224"/>
      <c r="AJ15" s="224"/>
      <c r="AK15" s="224"/>
      <c r="AL15" s="224"/>
      <c r="AM15" s="224"/>
      <c r="AN15" s="224"/>
      <c r="AO15" s="224"/>
      <c r="AP15" s="224"/>
      <c r="AQ15" s="224"/>
      <c r="AR15" s="224"/>
      <c r="AS15" s="224"/>
      <c r="AT15" s="224"/>
      <c r="AU15" s="224"/>
      <c r="AV15" s="224"/>
      <c r="AW15" s="224"/>
      <c r="AX15" s="224"/>
      <c r="AY15" s="224"/>
      <c r="AZ15" s="224"/>
      <c r="BA15" s="224"/>
      <c r="BB15" s="224"/>
      <c r="BC15" s="224"/>
      <c r="BD15" s="224"/>
      <c r="BE15" s="224"/>
      <c r="BF15" s="224"/>
      <c r="BG15" s="224"/>
      <c r="BH15" s="224"/>
      <c r="BI15" s="224"/>
      <c r="BJ15" s="224"/>
      <c r="BK15" s="224"/>
      <c r="BL15" s="224"/>
      <c r="BM15" s="224"/>
      <c r="BN15" s="224"/>
      <c r="BO15" s="224"/>
      <c r="BP15" s="224"/>
      <c r="BQ15" s="224"/>
      <c r="BR15" s="224"/>
      <c r="BS15" s="224"/>
      <c r="BT15" s="224"/>
      <c r="BU15" s="224"/>
      <c r="BV15" s="224"/>
      <c r="BW15" s="224"/>
      <c r="BX15" s="224"/>
      <c r="BY15" s="224"/>
      <c r="BZ15" s="224"/>
      <c r="CA15" s="224"/>
      <c r="CB15" s="224"/>
      <c r="CC15" s="224"/>
      <c r="CD15" s="224"/>
      <c r="CE15" s="224"/>
      <c r="CF15" s="224"/>
      <c r="CG15" s="224"/>
      <c r="CH15" s="224"/>
      <c r="CI15" s="224"/>
      <c r="CJ15" s="224"/>
      <c r="CK15" s="224"/>
      <c r="CL15" s="224"/>
      <c r="CM15" s="224"/>
      <c r="CN15" s="224"/>
      <c r="CO15" s="224"/>
      <c r="CP15" s="224"/>
      <c r="CQ15" s="224"/>
      <c r="CR15" s="224"/>
      <c r="CS15" s="224"/>
      <c r="CT15" s="224"/>
      <c r="CU15" s="224"/>
      <c r="CV15" s="224"/>
      <c r="CW15" s="224"/>
      <c r="CX15" s="224"/>
      <c r="CY15" s="224"/>
      <c r="CZ15" s="224"/>
      <c r="DA15" s="224"/>
      <c r="DB15" s="224"/>
      <c r="DC15" s="224"/>
      <c r="DD15" s="224"/>
      <c r="DE15" s="224"/>
      <c r="DF15" s="224"/>
      <c r="DG15" s="224"/>
      <c r="DH15" s="224"/>
      <c r="DI15" s="224"/>
      <c r="DJ15" s="224"/>
      <c r="DK15" s="224"/>
      <c r="DL15" s="224"/>
      <c r="DM15" s="224"/>
      <c r="DN15" s="224"/>
      <c r="DO15" s="224"/>
      <c r="DP15" s="224"/>
      <c r="DQ15" s="224"/>
      <c r="DR15" s="224"/>
      <c r="DS15" s="224"/>
      <c r="DT15" s="224"/>
      <c r="DU15" s="224"/>
      <c r="DV15" s="224"/>
      <c r="DW15" s="224"/>
      <c r="DX15" s="224"/>
      <c r="DY15" s="224"/>
      <c r="DZ15" s="224"/>
      <c r="EA15" s="224"/>
      <c r="EB15" s="224"/>
      <c r="EC15" s="224"/>
      <c r="ED15" s="224"/>
      <c r="EE15" s="224"/>
      <c r="EF15" s="224"/>
      <c r="EG15" s="224"/>
      <c r="EH15" s="224"/>
      <c r="EI15" s="224"/>
      <c r="EJ15" s="224"/>
      <c r="EK15" s="224"/>
      <c r="EL15" s="224"/>
      <c r="EM15" s="224"/>
      <c r="EN15" s="224"/>
      <c r="EO15" s="224"/>
      <c r="EP15" s="224"/>
      <c r="EQ15" s="224"/>
      <c r="ER15" s="224"/>
      <c r="ES15" s="224"/>
      <c r="ET15" s="224"/>
      <c r="EU15" s="224"/>
      <c r="EV15" s="224"/>
      <c r="EW15" s="224"/>
      <c r="EX15" s="224"/>
      <c r="EY15" s="224"/>
      <c r="EZ15" s="224"/>
      <c r="FA15" s="224"/>
      <c r="FB15" s="224"/>
      <c r="FC15" s="224"/>
      <c r="FD15" s="224"/>
      <c r="FE15" s="224"/>
      <c r="FF15" s="224"/>
      <c r="FG15" s="224"/>
      <c r="FH15" s="224"/>
      <c r="FI15" s="224"/>
      <c r="FJ15" s="224"/>
      <c r="FK15" s="224"/>
      <c r="FL15" s="224"/>
      <c r="FM15" s="224"/>
      <c r="FN15" s="224"/>
      <c r="FO15" s="224"/>
      <c r="FP15" s="224"/>
      <c r="FQ15" s="224"/>
      <c r="FR15" s="224"/>
      <c r="FS15" s="224"/>
      <c r="FT15" s="224"/>
      <c r="FU15" s="224"/>
      <c r="FV15" s="224"/>
      <c r="FW15" s="224"/>
      <c r="FX15" s="224"/>
      <c r="FY15" s="224"/>
      <c r="FZ15" s="224"/>
      <c r="GA15" s="224"/>
      <c r="GB15" s="224"/>
      <c r="GC15" s="224"/>
      <c r="GD15" s="224"/>
      <c r="GE15" s="224"/>
      <c r="GF15" s="224"/>
      <c r="GG15" s="224"/>
      <c r="GH15" s="224"/>
      <c r="GI15" s="224"/>
      <c r="GJ15" s="224"/>
      <c r="GK15" s="224"/>
      <c r="GL15" s="224"/>
      <c r="GM15" s="224"/>
      <c r="GN15" s="224"/>
      <c r="GO15" s="224"/>
      <c r="GP15" s="224"/>
      <c r="GQ15" s="224"/>
      <c r="GR15" s="224"/>
      <c r="GS15" s="224"/>
      <c r="GT15" s="224"/>
      <c r="GU15" s="224"/>
      <c r="GV15" s="224"/>
      <c r="GW15" s="224"/>
      <c r="GX15" s="224"/>
      <c r="GY15" s="224"/>
      <c r="GZ15" s="224"/>
      <c r="HA15" s="224"/>
      <c r="HB15" s="224"/>
      <c r="HC15" s="224"/>
      <c r="HD15" s="224"/>
      <c r="HE15" s="224"/>
      <c r="HF15" s="224"/>
      <c r="HG15" s="224"/>
      <c r="HH15" s="224"/>
      <c r="HI15" s="224"/>
      <c r="HJ15" s="224"/>
      <c r="HK15" s="224"/>
      <c r="HL15" s="224"/>
      <c r="HM15" s="224"/>
      <c r="HN15" s="224"/>
      <c r="HO15" s="224"/>
      <c r="HP15" s="224"/>
      <c r="HQ15" s="224"/>
      <c r="HR15" s="224"/>
      <c r="HS15" s="224"/>
      <c r="HT15" s="224"/>
      <c r="HU15" s="224"/>
      <c r="HV15" s="224"/>
      <c r="HW15" s="224"/>
      <c r="HX15" s="224"/>
      <c r="HY15" s="224"/>
      <c r="HZ15" s="224"/>
      <c r="IA15" s="224"/>
      <c r="IB15" s="224"/>
      <c r="IC15" s="224"/>
      <c r="ID15" s="224"/>
      <c r="IE15" s="224"/>
      <c r="IF15" s="224"/>
      <c r="IG15" s="224"/>
      <c r="IH15" s="224"/>
      <c r="II15" s="224"/>
      <c r="IJ15" s="224"/>
      <c r="IK15" s="224"/>
      <c r="IL15" s="224"/>
      <c r="IM15" s="224"/>
      <c r="IN15" s="224"/>
      <c r="IO15" s="224"/>
      <c r="IP15" s="224"/>
      <c r="IQ15" s="224"/>
      <c r="IR15" s="224"/>
      <c r="IS15" s="224"/>
      <c r="IT15" s="224"/>
      <c r="IU15" s="224"/>
      <c r="IV15" s="224"/>
    </row>
    <row r="16" spans="1:256" s="244" customFormat="1" ht="26.25" customHeight="1" x14ac:dyDescent="0.2">
      <c r="A16" s="224"/>
      <c r="B16" s="289" t="s">
        <v>361</v>
      </c>
      <c r="C16" s="289"/>
      <c r="D16" s="224"/>
      <c r="E16" s="285">
        <f>'EJEMPLO CALCULO DE PRIMAS'!C21</f>
        <v>4500</v>
      </c>
      <c r="F16" s="285"/>
      <c r="G16" s="285"/>
      <c r="H16" s="285"/>
      <c r="I16" s="224"/>
      <c r="J16" s="285">
        <f>'EJEMPLO CALCULO DE PRIMAS'!F21*(1+COTIZADOR!F31)</f>
        <v>18.297155948618496</v>
      </c>
      <c r="K16" s="285"/>
      <c r="L16" s="285"/>
      <c r="M16" s="285"/>
      <c r="N16" s="224"/>
      <c r="Z16" s="224"/>
      <c r="AA16" s="224"/>
      <c r="AB16" s="224"/>
      <c r="AC16" s="224"/>
      <c r="AD16" s="224"/>
      <c r="AE16" s="224"/>
      <c r="AF16" s="224"/>
      <c r="AG16" s="224"/>
      <c r="AH16" s="224"/>
      <c r="AI16" s="224"/>
      <c r="AJ16" s="224"/>
      <c r="AK16" s="224"/>
      <c r="AL16" s="224"/>
      <c r="AM16" s="224"/>
      <c r="AN16" s="224"/>
      <c r="AO16" s="224"/>
      <c r="AP16" s="224"/>
      <c r="AQ16" s="224"/>
      <c r="AR16" s="224"/>
      <c r="AS16" s="224"/>
      <c r="AT16" s="224"/>
      <c r="AU16" s="224"/>
      <c r="AV16" s="224"/>
      <c r="AW16" s="224"/>
      <c r="AX16" s="224"/>
      <c r="AY16" s="224"/>
      <c r="AZ16" s="224"/>
      <c r="BA16" s="224"/>
      <c r="BB16" s="224"/>
      <c r="BC16" s="224"/>
      <c r="BD16" s="224"/>
      <c r="BE16" s="224"/>
      <c r="BF16" s="224"/>
      <c r="BG16" s="224"/>
      <c r="BH16" s="224"/>
      <c r="BI16" s="224"/>
      <c r="BJ16" s="224"/>
      <c r="BK16" s="224"/>
      <c r="BL16" s="224"/>
      <c r="BM16" s="224"/>
      <c r="BN16" s="224"/>
      <c r="BO16" s="224"/>
      <c r="BP16" s="224"/>
      <c r="BQ16" s="224"/>
      <c r="BR16" s="224"/>
      <c r="BS16" s="224"/>
      <c r="BT16" s="224"/>
      <c r="BU16" s="224"/>
      <c r="BV16" s="224"/>
      <c r="BW16" s="224"/>
      <c r="BX16" s="224"/>
      <c r="BY16" s="224"/>
      <c r="BZ16" s="224"/>
      <c r="CA16" s="224"/>
      <c r="CB16" s="224"/>
      <c r="CC16" s="224"/>
      <c r="CD16" s="224"/>
      <c r="CE16" s="224"/>
      <c r="CF16" s="224"/>
      <c r="CG16" s="224"/>
      <c r="CH16" s="224"/>
      <c r="CI16" s="224"/>
      <c r="CJ16" s="224"/>
      <c r="CK16" s="224"/>
      <c r="CL16" s="224"/>
      <c r="CM16" s="224"/>
      <c r="CN16" s="224"/>
      <c r="CO16" s="224"/>
      <c r="CP16" s="224"/>
      <c r="CQ16" s="224"/>
      <c r="CR16" s="224"/>
      <c r="CS16" s="224"/>
      <c r="CT16" s="224"/>
      <c r="CU16" s="224"/>
      <c r="CV16" s="224"/>
      <c r="CW16" s="224"/>
      <c r="CX16" s="224"/>
      <c r="CY16" s="224"/>
      <c r="CZ16" s="224"/>
      <c r="DA16" s="224"/>
      <c r="DB16" s="224"/>
      <c r="DC16" s="224"/>
      <c r="DD16" s="224"/>
      <c r="DE16" s="224"/>
      <c r="DF16" s="224"/>
      <c r="DG16" s="224"/>
      <c r="DH16" s="224"/>
      <c r="DI16" s="224"/>
      <c r="DJ16" s="224"/>
      <c r="DK16" s="224"/>
      <c r="DL16" s="224"/>
      <c r="DM16" s="224"/>
      <c r="DN16" s="224"/>
      <c r="DO16" s="224"/>
      <c r="DP16" s="224"/>
      <c r="DQ16" s="224"/>
      <c r="DR16" s="224"/>
      <c r="DS16" s="224"/>
      <c r="DT16" s="224"/>
      <c r="DU16" s="224"/>
      <c r="DV16" s="224"/>
      <c r="DW16" s="224"/>
      <c r="DX16" s="224"/>
      <c r="DY16" s="224"/>
      <c r="DZ16" s="224"/>
      <c r="EA16" s="224"/>
      <c r="EB16" s="224"/>
      <c r="EC16" s="224"/>
      <c r="ED16" s="224"/>
      <c r="EE16" s="224"/>
      <c r="EF16" s="224"/>
      <c r="EG16" s="224"/>
      <c r="EH16" s="224"/>
      <c r="EI16" s="224"/>
      <c r="EJ16" s="224"/>
      <c r="EK16" s="224"/>
      <c r="EL16" s="224"/>
      <c r="EM16" s="224"/>
      <c r="EN16" s="224"/>
      <c r="EO16" s="224"/>
      <c r="EP16" s="224"/>
      <c r="EQ16" s="224"/>
      <c r="ER16" s="224"/>
      <c r="ES16" s="224"/>
      <c r="ET16" s="224"/>
      <c r="EU16" s="224"/>
      <c r="EV16" s="224"/>
      <c r="EW16" s="224"/>
      <c r="EX16" s="224"/>
      <c r="EY16" s="224"/>
      <c r="EZ16" s="224"/>
      <c r="FA16" s="224"/>
      <c r="FB16" s="224"/>
      <c r="FC16" s="224"/>
      <c r="FD16" s="224"/>
      <c r="FE16" s="224"/>
      <c r="FF16" s="224"/>
      <c r="FG16" s="224"/>
      <c r="FH16" s="224"/>
      <c r="FI16" s="224"/>
      <c r="FJ16" s="224"/>
      <c r="FK16" s="224"/>
      <c r="FL16" s="224"/>
      <c r="FM16" s="224"/>
      <c r="FN16" s="224"/>
      <c r="FO16" s="224"/>
      <c r="FP16" s="224"/>
      <c r="FQ16" s="224"/>
      <c r="FR16" s="224"/>
      <c r="FS16" s="224"/>
      <c r="FT16" s="224"/>
      <c r="FU16" s="224"/>
      <c r="FV16" s="224"/>
      <c r="FW16" s="224"/>
      <c r="FX16" s="224"/>
      <c r="FY16" s="224"/>
      <c r="FZ16" s="224"/>
      <c r="GA16" s="224"/>
      <c r="GB16" s="224"/>
      <c r="GC16" s="224"/>
      <c r="GD16" s="224"/>
      <c r="GE16" s="224"/>
      <c r="GF16" s="224"/>
      <c r="GG16" s="224"/>
      <c r="GH16" s="224"/>
      <c r="GI16" s="224"/>
      <c r="GJ16" s="224"/>
      <c r="GK16" s="224"/>
      <c r="GL16" s="224"/>
      <c r="GM16" s="224"/>
      <c r="GN16" s="224"/>
      <c r="GO16" s="224"/>
      <c r="GP16" s="224"/>
      <c r="GQ16" s="224"/>
      <c r="GR16" s="224"/>
      <c r="GS16" s="224"/>
      <c r="GT16" s="224"/>
      <c r="GU16" s="224"/>
      <c r="GV16" s="224"/>
      <c r="GW16" s="224"/>
      <c r="GX16" s="224"/>
      <c r="GY16" s="224"/>
      <c r="GZ16" s="224"/>
      <c r="HA16" s="224"/>
      <c r="HB16" s="224"/>
      <c r="HC16" s="224"/>
      <c r="HD16" s="224"/>
      <c r="HE16" s="224"/>
      <c r="HF16" s="224"/>
      <c r="HG16" s="224"/>
      <c r="HH16" s="224"/>
      <c r="HI16" s="224"/>
      <c r="HJ16" s="224"/>
      <c r="HK16" s="224"/>
      <c r="HL16" s="224"/>
      <c r="HM16" s="224"/>
      <c r="HN16" s="224"/>
      <c r="HO16" s="224"/>
      <c r="HP16" s="224"/>
      <c r="HQ16" s="224"/>
      <c r="HR16" s="224"/>
      <c r="HS16" s="224"/>
      <c r="HT16" s="224"/>
      <c r="HU16" s="224"/>
      <c r="HV16" s="224"/>
      <c r="HW16" s="224"/>
      <c r="HX16" s="224"/>
      <c r="HY16" s="224"/>
      <c r="HZ16" s="224"/>
      <c r="IA16" s="224"/>
      <c r="IB16" s="224"/>
      <c r="IC16" s="224"/>
      <c r="ID16" s="224"/>
      <c r="IE16" s="224"/>
      <c r="IF16" s="224"/>
      <c r="IG16" s="224"/>
      <c r="IH16" s="224"/>
      <c r="II16" s="224"/>
      <c r="IJ16" s="224"/>
      <c r="IK16" s="224"/>
      <c r="IL16" s="224"/>
      <c r="IM16" s="224"/>
      <c r="IN16" s="224"/>
      <c r="IO16" s="224"/>
      <c r="IP16" s="224"/>
      <c r="IQ16" s="224"/>
      <c r="IR16" s="224"/>
      <c r="IS16" s="224"/>
      <c r="IT16" s="224"/>
      <c r="IU16" s="224"/>
      <c r="IV16" s="224"/>
    </row>
    <row r="17" spans="1:256" s="244" customFormat="1" ht="26.25" customHeight="1" x14ac:dyDescent="0.2">
      <c r="A17" s="224"/>
      <c r="B17" s="289" t="s">
        <v>362</v>
      </c>
      <c r="C17" s="289"/>
      <c r="D17" s="224"/>
      <c r="E17" s="285">
        <f>'EJEMPLO CALCULO DE PRIMAS'!C23</f>
        <v>3000</v>
      </c>
      <c r="F17" s="285"/>
      <c r="G17" s="285"/>
      <c r="H17" s="285"/>
      <c r="I17" s="224"/>
      <c r="J17" s="285">
        <f>'EJEMPLO CALCULO DE PRIMAS'!F23*(1+COTIZADOR!F31)</f>
        <v>31.882460488034738</v>
      </c>
      <c r="K17" s="285"/>
      <c r="L17" s="285"/>
      <c r="M17" s="285"/>
      <c r="N17" s="224"/>
      <c r="Z17" s="224"/>
      <c r="AA17" s="224"/>
      <c r="AB17" s="224"/>
      <c r="AC17" s="224"/>
      <c r="AD17" s="224"/>
      <c r="AE17" s="224"/>
      <c r="AF17" s="224"/>
      <c r="AG17" s="224"/>
      <c r="AH17" s="224"/>
      <c r="AI17" s="224"/>
      <c r="AJ17" s="224"/>
      <c r="AK17" s="224"/>
      <c r="AL17" s="224"/>
      <c r="AM17" s="224"/>
      <c r="AN17" s="224"/>
      <c r="AO17" s="224"/>
      <c r="AP17" s="224"/>
      <c r="AQ17" s="224"/>
      <c r="AR17" s="224"/>
      <c r="AS17" s="224"/>
      <c r="AT17" s="224"/>
      <c r="AU17" s="224"/>
      <c r="AV17" s="224"/>
      <c r="AW17" s="224"/>
      <c r="AX17" s="224"/>
      <c r="AY17" s="224"/>
      <c r="AZ17" s="224"/>
      <c r="BA17" s="224"/>
      <c r="BB17" s="224"/>
      <c r="BC17" s="224"/>
      <c r="BD17" s="224"/>
      <c r="BE17" s="224"/>
      <c r="BF17" s="224"/>
      <c r="BG17" s="224"/>
      <c r="BH17" s="224"/>
      <c r="BI17" s="224"/>
      <c r="BJ17" s="224"/>
      <c r="BK17" s="224"/>
      <c r="BL17" s="224"/>
      <c r="BM17" s="224"/>
      <c r="BN17" s="224"/>
      <c r="BO17" s="224"/>
      <c r="BP17" s="224"/>
      <c r="BQ17" s="224"/>
      <c r="BR17" s="224"/>
      <c r="BS17" s="224"/>
      <c r="BT17" s="224"/>
      <c r="BU17" s="224"/>
      <c r="BV17" s="224"/>
      <c r="BW17" s="224"/>
      <c r="BX17" s="224"/>
      <c r="BY17" s="224"/>
      <c r="BZ17" s="224"/>
      <c r="CA17" s="224"/>
      <c r="CB17" s="224"/>
      <c r="CC17" s="224"/>
      <c r="CD17" s="224"/>
      <c r="CE17" s="224"/>
      <c r="CF17" s="224"/>
      <c r="CG17" s="224"/>
      <c r="CH17" s="224"/>
      <c r="CI17" s="224"/>
      <c r="CJ17" s="224"/>
      <c r="CK17" s="224"/>
      <c r="CL17" s="224"/>
      <c r="CM17" s="224"/>
      <c r="CN17" s="224"/>
      <c r="CO17" s="224"/>
      <c r="CP17" s="224"/>
      <c r="CQ17" s="224"/>
      <c r="CR17" s="224"/>
      <c r="CS17" s="224"/>
      <c r="CT17" s="224"/>
      <c r="CU17" s="224"/>
      <c r="CV17" s="224"/>
      <c r="CW17" s="224"/>
      <c r="CX17" s="224"/>
      <c r="CY17" s="224"/>
      <c r="CZ17" s="224"/>
      <c r="DA17" s="224"/>
      <c r="DB17" s="224"/>
      <c r="DC17" s="224"/>
      <c r="DD17" s="224"/>
      <c r="DE17" s="224"/>
      <c r="DF17" s="224"/>
      <c r="DG17" s="224"/>
      <c r="DH17" s="224"/>
      <c r="DI17" s="224"/>
      <c r="DJ17" s="224"/>
      <c r="DK17" s="224"/>
      <c r="DL17" s="224"/>
      <c r="DM17" s="224"/>
      <c r="DN17" s="224"/>
      <c r="DO17" s="224"/>
      <c r="DP17" s="224"/>
      <c r="DQ17" s="224"/>
      <c r="DR17" s="224"/>
      <c r="DS17" s="224"/>
      <c r="DT17" s="224"/>
      <c r="DU17" s="224"/>
      <c r="DV17" s="224"/>
      <c r="DW17" s="224"/>
      <c r="DX17" s="224"/>
      <c r="DY17" s="224"/>
      <c r="DZ17" s="224"/>
      <c r="EA17" s="224"/>
      <c r="EB17" s="224"/>
      <c r="EC17" s="224"/>
      <c r="ED17" s="224"/>
      <c r="EE17" s="224"/>
      <c r="EF17" s="224"/>
      <c r="EG17" s="224"/>
      <c r="EH17" s="224"/>
      <c r="EI17" s="224"/>
      <c r="EJ17" s="224"/>
      <c r="EK17" s="224"/>
      <c r="EL17" s="224"/>
      <c r="EM17" s="224"/>
      <c r="EN17" s="224"/>
      <c r="EO17" s="224"/>
      <c r="EP17" s="224"/>
      <c r="EQ17" s="224"/>
      <c r="ER17" s="224"/>
      <c r="ES17" s="224"/>
      <c r="ET17" s="224"/>
      <c r="EU17" s="224"/>
      <c r="EV17" s="224"/>
      <c r="EW17" s="224"/>
      <c r="EX17" s="224"/>
      <c r="EY17" s="224"/>
      <c r="EZ17" s="224"/>
      <c r="FA17" s="224"/>
      <c r="FB17" s="224"/>
      <c r="FC17" s="224"/>
      <c r="FD17" s="224"/>
      <c r="FE17" s="224"/>
      <c r="FF17" s="224"/>
      <c r="FG17" s="224"/>
      <c r="FH17" s="224"/>
      <c r="FI17" s="224"/>
      <c r="FJ17" s="224"/>
      <c r="FK17" s="224"/>
      <c r="FL17" s="224"/>
      <c r="FM17" s="224"/>
      <c r="FN17" s="224"/>
      <c r="FO17" s="224"/>
      <c r="FP17" s="224"/>
      <c r="FQ17" s="224"/>
      <c r="FR17" s="224"/>
      <c r="FS17" s="224"/>
      <c r="FT17" s="224"/>
      <c r="FU17" s="224"/>
      <c r="FV17" s="224"/>
      <c r="FW17" s="224"/>
      <c r="FX17" s="224"/>
      <c r="FY17" s="224"/>
      <c r="FZ17" s="224"/>
      <c r="GA17" s="224"/>
      <c r="GB17" s="224"/>
      <c r="GC17" s="224"/>
      <c r="GD17" s="224"/>
      <c r="GE17" s="224"/>
      <c r="GF17" s="224"/>
      <c r="GG17" s="224"/>
      <c r="GH17" s="224"/>
      <c r="GI17" s="224"/>
      <c r="GJ17" s="224"/>
      <c r="GK17" s="224"/>
      <c r="GL17" s="224"/>
      <c r="GM17" s="224"/>
      <c r="GN17" s="224"/>
      <c r="GO17" s="224"/>
      <c r="GP17" s="224"/>
      <c r="GQ17" s="224"/>
      <c r="GR17" s="224"/>
      <c r="GS17" s="224"/>
      <c r="GT17" s="224"/>
      <c r="GU17" s="224"/>
      <c r="GV17" s="224"/>
      <c r="GW17" s="224"/>
      <c r="GX17" s="224"/>
      <c r="GY17" s="224"/>
      <c r="GZ17" s="224"/>
      <c r="HA17" s="224"/>
      <c r="HB17" s="224"/>
      <c r="HC17" s="224"/>
      <c r="HD17" s="224"/>
      <c r="HE17" s="224"/>
      <c r="HF17" s="224"/>
      <c r="HG17" s="224"/>
      <c r="HH17" s="224"/>
      <c r="HI17" s="224"/>
      <c r="HJ17" s="224"/>
      <c r="HK17" s="224"/>
      <c r="HL17" s="224"/>
      <c r="HM17" s="224"/>
      <c r="HN17" s="224"/>
      <c r="HO17" s="224"/>
      <c r="HP17" s="224"/>
      <c r="HQ17" s="224"/>
      <c r="HR17" s="224"/>
      <c r="HS17" s="224"/>
      <c r="HT17" s="224"/>
      <c r="HU17" s="224"/>
      <c r="HV17" s="224"/>
      <c r="HW17" s="224"/>
      <c r="HX17" s="224"/>
      <c r="HY17" s="224"/>
      <c r="HZ17" s="224"/>
      <c r="IA17" s="224"/>
      <c r="IB17" s="224"/>
      <c r="IC17" s="224"/>
      <c r="ID17" s="224"/>
      <c r="IE17" s="224"/>
      <c r="IF17" s="224"/>
      <c r="IG17" s="224"/>
      <c r="IH17" s="224"/>
      <c r="II17" s="224"/>
      <c r="IJ17" s="224"/>
      <c r="IK17" s="224"/>
      <c r="IL17" s="224"/>
      <c r="IM17" s="224"/>
      <c r="IN17" s="224"/>
      <c r="IO17" s="224"/>
      <c r="IP17" s="224"/>
      <c r="IQ17" s="224"/>
      <c r="IR17" s="224"/>
      <c r="IS17" s="224"/>
      <c r="IT17" s="224"/>
      <c r="IU17" s="224"/>
      <c r="IV17" s="224"/>
    </row>
    <row r="18" spans="1:256" s="244" customFormat="1" x14ac:dyDescent="0.2">
      <c r="A18" s="224"/>
      <c r="B18" s="289" t="s">
        <v>363</v>
      </c>
      <c r="C18" s="289"/>
      <c r="D18" s="224"/>
      <c r="E18" s="285">
        <f>'EJEMPLO CALCULO DE PRIMAS'!C25</f>
        <v>2500</v>
      </c>
      <c r="F18" s="285"/>
      <c r="G18" s="285"/>
      <c r="H18" s="285"/>
      <c r="I18" s="224"/>
      <c r="J18" s="285">
        <f ca="1">'EJEMPLO CALCULO DE PRIMAS'!F25*(1+COTIZADOR!F31)</f>
        <v>7.7858009708737876</v>
      </c>
      <c r="K18" s="285"/>
      <c r="L18" s="285"/>
      <c r="M18" s="285"/>
      <c r="N18" s="224"/>
      <c r="Z18" s="224"/>
      <c r="AA18" s="224"/>
      <c r="AB18" s="224"/>
      <c r="AC18" s="224"/>
      <c r="AD18" s="224"/>
      <c r="AE18" s="224"/>
      <c r="AF18" s="224"/>
      <c r="AG18" s="224"/>
      <c r="AH18" s="224"/>
      <c r="AI18" s="224"/>
      <c r="AJ18" s="224"/>
      <c r="AK18" s="224"/>
      <c r="AL18" s="224"/>
      <c r="AM18" s="224"/>
      <c r="AN18" s="224"/>
      <c r="AO18" s="224"/>
      <c r="AP18" s="224"/>
      <c r="AQ18" s="224"/>
      <c r="AR18" s="224"/>
      <c r="AS18" s="224"/>
      <c r="AT18" s="224"/>
      <c r="AU18" s="224"/>
      <c r="AV18" s="224"/>
      <c r="AW18" s="224"/>
      <c r="AX18" s="224"/>
      <c r="AY18" s="224"/>
      <c r="AZ18" s="224"/>
      <c r="BA18" s="224"/>
      <c r="BB18" s="224"/>
      <c r="BC18" s="224"/>
      <c r="BD18" s="224"/>
      <c r="BE18" s="224"/>
      <c r="BF18" s="224"/>
      <c r="BG18" s="224"/>
      <c r="BH18" s="224"/>
      <c r="BI18" s="224"/>
      <c r="BJ18" s="224"/>
      <c r="BK18" s="224"/>
      <c r="BL18" s="224"/>
      <c r="BM18" s="224"/>
      <c r="BN18" s="224"/>
      <c r="BO18" s="224"/>
      <c r="BP18" s="224"/>
      <c r="BQ18" s="224"/>
      <c r="BR18" s="224"/>
      <c r="BS18" s="224"/>
      <c r="BT18" s="224"/>
      <c r="BU18" s="224"/>
      <c r="BV18" s="224"/>
      <c r="BW18" s="224"/>
      <c r="BX18" s="224"/>
      <c r="BY18" s="224"/>
      <c r="BZ18" s="224"/>
      <c r="CA18" s="224"/>
      <c r="CB18" s="224"/>
      <c r="CC18" s="224"/>
      <c r="CD18" s="224"/>
      <c r="CE18" s="224"/>
      <c r="CF18" s="224"/>
      <c r="CG18" s="224"/>
      <c r="CH18" s="224"/>
      <c r="CI18" s="224"/>
      <c r="CJ18" s="224"/>
      <c r="CK18" s="224"/>
      <c r="CL18" s="224"/>
      <c r="CM18" s="224"/>
      <c r="CN18" s="224"/>
      <c r="CO18" s="224"/>
      <c r="CP18" s="224"/>
      <c r="CQ18" s="224"/>
      <c r="CR18" s="224"/>
      <c r="CS18" s="224"/>
      <c r="CT18" s="224"/>
      <c r="CU18" s="224"/>
      <c r="CV18" s="224"/>
      <c r="CW18" s="224"/>
      <c r="CX18" s="224"/>
      <c r="CY18" s="224"/>
      <c r="CZ18" s="224"/>
      <c r="DA18" s="224"/>
      <c r="DB18" s="224"/>
      <c r="DC18" s="224"/>
      <c r="DD18" s="224"/>
      <c r="DE18" s="224"/>
      <c r="DF18" s="224"/>
      <c r="DG18" s="224"/>
      <c r="DH18" s="224"/>
      <c r="DI18" s="224"/>
      <c r="DJ18" s="224"/>
      <c r="DK18" s="224"/>
      <c r="DL18" s="224"/>
      <c r="DM18" s="224"/>
      <c r="DN18" s="224"/>
      <c r="DO18" s="224"/>
      <c r="DP18" s="224"/>
      <c r="DQ18" s="224"/>
      <c r="DR18" s="224"/>
      <c r="DS18" s="224"/>
      <c r="DT18" s="224"/>
      <c r="DU18" s="224"/>
      <c r="DV18" s="224"/>
      <c r="DW18" s="224"/>
      <c r="DX18" s="224"/>
      <c r="DY18" s="224"/>
      <c r="DZ18" s="224"/>
      <c r="EA18" s="224"/>
      <c r="EB18" s="224"/>
      <c r="EC18" s="224"/>
      <c r="ED18" s="224"/>
      <c r="EE18" s="224"/>
      <c r="EF18" s="224"/>
      <c r="EG18" s="224"/>
      <c r="EH18" s="224"/>
      <c r="EI18" s="224"/>
      <c r="EJ18" s="224"/>
      <c r="EK18" s="224"/>
      <c r="EL18" s="224"/>
      <c r="EM18" s="224"/>
      <c r="EN18" s="224"/>
      <c r="EO18" s="224"/>
      <c r="EP18" s="224"/>
      <c r="EQ18" s="224"/>
      <c r="ER18" s="224"/>
      <c r="ES18" s="224"/>
      <c r="ET18" s="224"/>
      <c r="EU18" s="224"/>
      <c r="EV18" s="224"/>
      <c r="EW18" s="224"/>
      <c r="EX18" s="224"/>
      <c r="EY18" s="224"/>
      <c r="EZ18" s="224"/>
      <c r="FA18" s="224"/>
      <c r="FB18" s="224"/>
      <c r="FC18" s="224"/>
      <c r="FD18" s="224"/>
      <c r="FE18" s="224"/>
      <c r="FF18" s="224"/>
      <c r="FG18" s="224"/>
      <c r="FH18" s="224"/>
      <c r="FI18" s="224"/>
      <c r="FJ18" s="224"/>
      <c r="FK18" s="224"/>
      <c r="FL18" s="224"/>
      <c r="FM18" s="224"/>
      <c r="FN18" s="224"/>
      <c r="FO18" s="224"/>
      <c r="FP18" s="224"/>
      <c r="FQ18" s="224"/>
      <c r="FR18" s="224"/>
      <c r="FS18" s="224"/>
      <c r="FT18" s="224"/>
      <c r="FU18" s="224"/>
      <c r="FV18" s="224"/>
      <c r="FW18" s="224"/>
      <c r="FX18" s="224"/>
      <c r="FY18" s="224"/>
      <c r="FZ18" s="224"/>
      <c r="GA18" s="224"/>
      <c r="GB18" s="224"/>
      <c r="GC18" s="224"/>
      <c r="GD18" s="224"/>
      <c r="GE18" s="224"/>
      <c r="GF18" s="224"/>
      <c r="GG18" s="224"/>
      <c r="GH18" s="224"/>
      <c r="GI18" s="224"/>
      <c r="GJ18" s="224"/>
      <c r="GK18" s="224"/>
      <c r="GL18" s="224"/>
      <c r="GM18" s="224"/>
      <c r="GN18" s="224"/>
      <c r="GO18" s="224"/>
      <c r="GP18" s="224"/>
      <c r="GQ18" s="224"/>
      <c r="GR18" s="224"/>
      <c r="GS18" s="224"/>
      <c r="GT18" s="224"/>
      <c r="GU18" s="224"/>
      <c r="GV18" s="224"/>
      <c r="GW18" s="224"/>
      <c r="GX18" s="224"/>
      <c r="GY18" s="224"/>
      <c r="GZ18" s="224"/>
      <c r="HA18" s="224"/>
      <c r="HB18" s="224"/>
      <c r="HC18" s="224"/>
      <c r="HD18" s="224"/>
      <c r="HE18" s="224"/>
      <c r="HF18" s="224"/>
      <c r="HG18" s="224"/>
      <c r="HH18" s="224"/>
      <c r="HI18" s="224"/>
      <c r="HJ18" s="224"/>
      <c r="HK18" s="224"/>
      <c r="HL18" s="224"/>
      <c r="HM18" s="224"/>
      <c r="HN18" s="224"/>
      <c r="HO18" s="224"/>
      <c r="HP18" s="224"/>
      <c r="HQ18" s="224"/>
      <c r="HR18" s="224"/>
      <c r="HS18" s="224"/>
      <c r="HT18" s="224"/>
      <c r="HU18" s="224"/>
      <c r="HV18" s="224"/>
      <c r="HW18" s="224"/>
      <c r="HX18" s="224"/>
      <c r="HY18" s="224"/>
      <c r="HZ18" s="224"/>
      <c r="IA18" s="224"/>
      <c r="IB18" s="224"/>
      <c r="IC18" s="224"/>
      <c r="ID18" s="224"/>
      <c r="IE18" s="224"/>
      <c r="IF18" s="224"/>
      <c r="IG18" s="224"/>
      <c r="IH18" s="224"/>
      <c r="II18" s="224"/>
      <c r="IJ18" s="224"/>
      <c r="IK18" s="224"/>
      <c r="IL18" s="224"/>
      <c r="IM18" s="224"/>
      <c r="IN18" s="224"/>
      <c r="IO18" s="224"/>
      <c r="IP18" s="224"/>
      <c r="IQ18" s="224"/>
      <c r="IR18" s="224"/>
      <c r="IS18" s="224"/>
      <c r="IT18" s="224"/>
      <c r="IU18" s="224"/>
      <c r="IV18" s="224"/>
    </row>
    <row r="19" spans="1:256" s="244" customFormat="1" x14ac:dyDescent="0.2">
      <c r="A19" s="224"/>
      <c r="B19" s="226" t="s">
        <v>334</v>
      </c>
      <c r="C19" s="226"/>
      <c r="D19" s="251"/>
      <c r="E19" s="252"/>
      <c r="F19" s="252"/>
      <c r="G19" s="252"/>
      <c r="H19" s="252"/>
      <c r="I19" s="252"/>
      <c r="J19" s="290">
        <f ca="1">SUM(J14:M18)</f>
        <v>450.71814934744958</v>
      </c>
      <c r="K19" s="290"/>
      <c r="L19" s="290"/>
      <c r="M19" s="290"/>
      <c r="N19" s="224"/>
      <c r="Z19" s="224"/>
      <c r="AA19" s="224"/>
      <c r="AB19" s="224"/>
      <c r="AC19" s="224"/>
      <c r="AD19" s="224"/>
      <c r="AE19" s="224"/>
      <c r="AF19" s="224"/>
      <c r="AG19" s="224"/>
      <c r="AH19" s="224"/>
      <c r="AI19" s="224"/>
      <c r="AJ19" s="224"/>
      <c r="AK19" s="224"/>
      <c r="AL19" s="224"/>
      <c r="AM19" s="224"/>
      <c r="AN19" s="224"/>
      <c r="AO19" s="224"/>
      <c r="AP19" s="224"/>
      <c r="AQ19" s="224"/>
      <c r="AR19" s="224"/>
      <c r="AS19" s="224"/>
      <c r="AT19" s="224"/>
      <c r="AU19" s="224"/>
      <c r="AV19" s="224"/>
      <c r="AW19" s="224"/>
      <c r="AX19" s="224"/>
      <c r="AY19" s="224"/>
      <c r="AZ19" s="224"/>
      <c r="BA19" s="224"/>
      <c r="BB19" s="224"/>
      <c r="BC19" s="224"/>
      <c r="BD19" s="224"/>
      <c r="BE19" s="224"/>
      <c r="BF19" s="224"/>
      <c r="BG19" s="224"/>
      <c r="BH19" s="224"/>
      <c r="BI19" s="224"/>
      <c r="BJ19" s="224"/>
      <c r="BK19" s="224"/>
      <c r="BL19" s="224"/>
      <c r="BM19" s="224"/>
      <c r="BN19" s="224"/>
      <c r="BO19" s="224"/>
      <c r="BP19" s="224"/>
      <c r="BQ19" s="224"/>
      <c r="BR19" s="224"/>
      <c r="BS19" s="224"/>
      <c r="BT19" s="224"/>
      <c r="BU19" s="224"/>
      <c r="BV19" s="224"/>
      <c r="BW19" s="224"/>
      <c r="BX19" s="224"/>
      <c r="BY19" s="224"/>
      <c r="BZ19" s="224"/>
      <c r="CA19" s="224"/>
      <c r="CB19" s="224"/>
      <c r="CC19" s="224"/>
      <c r="CD19" s="224"/>
      <c r="CE19" s="224"/>
      <c r="CF19" s="224"/>
      <c r="CG19" s="224"/>
      <c r="CH19" s="224"/>
      <c r="CI19" s="224"/>
      <c r="CJ19" s="224"/>
      <c r="CK19" s="224"/>
      <c r="CL19" s="224"/>
      <c r="CM19" s="224"/>
      <c r="CN19" s="224"/>
      <c r="CO19" s="224"/>
      <c r="CP19" s="224"/>
      <c r="CQ19" s="224"/>
      <c r="CR19" s="224"/>
      <c r="CS19" s="224"/>
      <c r="CT19" s="224"/>
      <c r="CU19" s="224"/>
      <c r="CV19" s="224"/>
      <c r="CW19" s="224"/>
      <c r="CX19" s="224"/>
      <c r="CY19" s="224"/>
      <c r="CZ19" s="224"/>
      <c r="DA19" s="224"/>
      <c r="DB19" s="224"/>
      <c r="DC19" s="224"/>
      <c r="DD19" s="224"/>
      <c r="DE19" s="224"/>
      <c r="DF19" s="224"/>
      <c r="DG19" s="224"/>
      <c r="DH19" s="224"/>
      <c r="DI19" s="224"/>
      <c r="DJ19" s="224"/>
      <c r="DK19" s="224"/>
      <c r="DL19" s="224"/>
      <c r="DM19" s="224"/>
      <c r="DN19" s="224"/>
      <c r="DO19" s="224"/>
      <c r="DP19" s="224"/>
      <c r="DQ19" s="224"/>
      <c r="DR19" s="224"/>
      <c r="DS19" s="224"/>
      <c r="DT19" s="224"/>
      <c r="DU19" s="224"/>
      <c r="DV19" s="224"/>
      <c r="DW19" s="224"/>
      <c r="DX19" s="224"/>
      <c r="DY19" s="224"/>
      <c r="DZ19" s="224"/>
      <c r="EA19" s="224"/>
      <c r="EB19" s="224"/>
      <c r="EC19" s="224"/>
      <c r="ED19" s="224"/>
      <c r="EE19" s="224"/>
      <c r="EF19" s="224"/>
      <c r="EG19" s="224"/>
      <c r="EH19" s="224"/>
      <c r="EI19" s="224"/>
      <c r="EJ19" s="224"/>
      <c r="EK19" s="224"/>
      <c r="EL19" s="224"/>
      <c r="EM19" s="224"/>
      <c r="EN19" s="224"/>
      <c r="EO19" s="224"/>
      <c r="EP19" s="224"/>
      <c r="EQ19" s="224"/>
      <c r="ER19" s="224"/>
      <c r="ES19" s="224"/>
      <c r="ET19" s="224"/>
      <c r="EU19" s="224"/>
      <c r="EV19" s="224"/>
      <c r="EW19" s="224"/>
      <c r="EX19" s="224"/>
      <c r="EY19" s="224"/>
      <c r="EZ19" s="224"/>
      <c r="FA19" s="224"/>
      <c r="FB19" s="224"/>
      <c r="FC19" s="224"/>
      <c r="FD19" s="224"/>
      <c r="FE19" s="224"/>
      <c r="FF19" s="224"/>
      <c r="FG19" s="224"/>
      <c r="FH19" s="224"/>
      <c r="FI19" s="224"/>
      <c r="FJ19" s="224"/>
      <c r="FK19" s="224"/>
      <c r="FL19" s="224"/>
      <c r="FM19" s="224"/>
      <c r="FN19" s="224"/>
      <c r="FO19" s="224"/>
      <c r="FP19" s="224"/>
      <c r="FQ19" s="224"/>
      <c r="FR19" s="224"/>
      <c r="FS19" s="224"/>
      <c r="FT19" s="224"/>
      <c r="FU19" s="224"/>
      <c r="FV19" s="224"/>
      <c r="FW19" s="224"/>
      <c r="FX19" s="224"/>
      <c r="FY19" s="224"/>
      <c r="FZ19" s="224"/>
      <c r="GA19" s="224"/>
      <c r="GB19" s="224"/>
      <c r="GC19" s="224"/>
      <c r="GD19" s="224"/>
      <c r="GE19" s="224"/>
      <c r="GF19" s="224"/>
      <c r="GG19" s="224"/>
      <c r="GH19" s="224"/>
      <c r="GI19" s="224"/>
      <c r="GJ19" s="224"/>
      <c r="GK19" s="224"/>
      <c r="GL19" s="224"/>
      <c r="GM19" s="224"/>
      <c r="GN19" s="224"/>
      <c r="GO19" s="224"/>
      <c r="GP19" s="224"/>
      <c r="GQ19" s="224"/>
      <c r="GR19" s="224"/>
      <c r="GS19" s="224"/>
      <c r="GT19" s="224"/>
      <c r="GU19" s="224"/>
      <c r="GV19" s="224"/>
      <c r="GW19" s="224"/>
      <c r="GX19" s="224"/>
      <c r="GY19" s="224"/>
      <c r="GZ19" s="224"/>
      <c r="HA19" s="224"/>
      <c r="HB19" s="224"/>
      <c r="HC19" s="224"/>
      <c r="HD19" s="224"/>
      <c r="HE19" s="224"/>
      <c r="HF19" s="224"/>
      <c r="HG19" s="224"/>
      <c r="HH19" s="224"/>
      <c r="HI19" s="224"/>
      <c r="HJ19" s="224"/>
      <c r="HK19" s="224"/>
      <c r="HL19" s="224"/>
      <c r="HM19" s="224"/>
      <c r="HN19" s="224"/>
      <c r="HO19" s="224"/>
      <c r="HP19" s="224"/>
      <c r="HQ19" s="224"/>
      <c r="HR19" s="224"/>
      <c r="HS19" s="224"/>
      <c r="HT19" s="224"/>
      <c r="HU19" s="224"/>
      <c r="HV19" s="224"/>
      <c r="HW19" s="224"/>
      <c r="HX19" s="224"/>
      <c r="HY19" s="224"/>
      <c r="HZ19" s="224"/>
      <c r="IA19" s="224"/>
      <c r="IB19" s="224"/>
      <c r="IC19" s="224"/>
      <c r="ID19" s="224"/>
      <c r="IE19" s="224"/>
      <c r="IF19" s="224"/>
      <c r="IG19" s="224"/>
      <c r="IH19" s="224"/>
      <c r="II19" s="224"/>
      <c r="IJ19" s="224"/>
      <c r="IK19" s="224"/>
      <c r="IL19" s="224"/>
      <c r="IM19" s="224"/>
      <c r="IN19" s="224"/>
      <c r="IO19" s="224"/>
      <c r="IP19" s="224"/>
      <c r="IQ19" s="224"/>
      <c r="IR19" s="224"/>
      <c r="IS19" s="224"/>
      <c r="IT19" s="224"/>
      <c r="IU19" s="224"/>
      <c r="IV19" s="224"/>
    </row>
    <row r="20" spans="1:256" s="244" customFormat="1" x14ac:dyDescent="0.2">
      <c r="A20" s="224"/>
      <c r="B20" s="224"/>
      <c r="C20" s="224"/>
      <c r="D20" s="224"/>
      <c r="E20" s="224"/>
      <c r="F20" s="224"/>
      <c r="G20" s="224"/>
      <c r="H20" s="224"/>
      <c r="I20" s="224"/>
      <c r="J20" s="224"/>
      <c r="K20" s="224"/>
      <c r="L20" s="224"/>
      <c r="M20" s="224"/>
      <c r="N20" s="224"/>
      <c r="Z20" s="224"/>
      <c r="AA20" s="224"/>
      <c r="AB20" s="224"/>
      <c r="AC20" s="224"/>
      <c r="AD20" s="224"/>
      <c r="AE20" s="224"/>
      <c r="AF20" s="224"/>
      <c r="AG20" s="224"/>
      <c r="AH20" s="224"/>
      <c r="AI20" s="224"/>
      <c r="AJ20" s="224"/>
      <c r="AK20" s="224"/>
      <c r="AL20" s="224"/>
      <c r="AM20" s="224"/>
      <c r="AN20" s="224"/>
      <c r="AO20" s="224"/>
      <c r="AP20" s="224"/>
      <c r="AQ20" s="224"/>
      <c r="AR20" s="224"/>
      <c r="AS20" s="224"/>
      <c r="AT20" s="224"/>
      <c r="AU20" s="224"/>
      <c r="AV20" s="224"/>
      <c r="AW20" s="224"/>
      <c r="AX20" s="224"/>
      <c r="AY20" s="224"/>
      <c r="AZ20" s="224"/>
      <c r="BA20" s="224"/>
      <c r="BB20" s="224"/>
      <c r="BC20" s="224"/>
      <c r="BD20" s="224"/>
      <c r="BE20" s="224"/>
      <c r="BF20" s="224"/>
      <c r="BG20" s="224"/>
      <c r="BH20" s="224"/>
      <c r="BI20" s="224"/>
      <c r="BJ20" s="224"/>
      <c r="BK20" s="224"/>
      <c r="BL20" s="224"/>
      <c r="BM20" s="224"/>
      <c r="BN20" s="224"/>
      <c r="BO20" s="224"/>
      <c r="BP20" s="224"/>
      <c r="BQ20" s="224"/>
      <c r="BR20" s="224"/>
      <c r="BS20" s="224"/>
      <c r="BT20" s="224"/>
      <c r="BU20" s="224"/>
      <c r="BV20" s="224"/>
      <c r="BW20" s="224"/>
      <c r="BX20" s="224"/>
      <c r="BY20" s="224"/>
      <c r="BZ20" s="224"/>
      <c r="CA20" s="224"/>
      <c r="CB20" s="224"/>
      <c r="CC20" s="224"/>
      <c r="CD20" s="224"/>
      <c r="CE20" s="224"/>
      <c r="CF20" s="224"/>
      <c r="CG20" s="224"/>
      <c r="CH20" s="224"/>
      <c r="CI20" s="224"/>
      <c r="CJ20" s="224"/>
      <c r="CK20" s="224"/>
      <c r="CL20" s="224"/>
      <c r="CM20" s="224"/>
      <c r="CN20" s="224"/>
      <c r="CO20" s="224"/>
      <c r="CP20" s="224"/>
      <c r="CQ20" s="224"/>
      <c r="CR20" s="224"/>
      <c r="CS20" s="224"/>
      <c r="CT20" s="224"/>
      <c r="CU20" s="224"/>
      <c r="CV20" s="224"/>
      <c r="CW20" s="224"/>
      <c r="CX20" s="224"/>
      <c r="CY20" s="224"/>
      <c r="CZ20" s="224"/>
      <c r="DA20" s="224"/>
      <c r="DB20" s="224"/>
      <c r="DC20" s="224"/>
      <c r="DD20" s="224"/>
      <c r="DE20" s="224"/>
      <c r="DF20" s="224"/>
      <c r="DG20" s="224"/>
      <c r="DH20" s="224"/>
      <c r="DI20" s="224"/>
      <c r="DJ20" s="224"/>
      <c r="DK20" s="224"/>
      <c r="DL20" s="224"/>
      <c r="DM20" s="224"/>
      <c r="DN20" s="224"/>
      <c r="DO20" s="224"/>
      <c r="DP20" s="224"/>
      <c r="DQ20" s="224"/>
      <c r="DR20" s="224"/>
      <c r="DS20" s="224"/>
      <c r="DT20" s="224"/>
      <c r="DU20" s="224"/>
      <c r="DV20" s="224"/>
      <c r="DW20" s="224"/>
      <c r="DX20" s="224"/>
      <c r="DY20" s="224"/>
      <c r="DZ20" s="224"/>
      <c r="EA20" s="224"/>
      <c r="EB20" s="224"/>
      <c r="EC20" s="224"/>
      <c r="ED20" s="224"/>
      <c r="EE20" s="224"/>
      <c r="EF20" s="224"/>
      <c r="EG20" s="224"/>
      <c r="EH20" s="224"/>
      <c r="EI20" s="224"/>
      <c r="EJ20" s="224"/>
      <c r="EK20" s="224"/>
      <c r="EL20" s="224"/>
      <c r="EM20" s="224"/>
      <c r="EN20" s="224"/>
      <c r="EO20" s="224"/>
      <c r="EP20" s="224"/>
      <c r="EQ20" s="224"/>
      <c r="ER20" s="224"/>
      <c r="ES20" s="224"/>
      <c r="ET20" s="224"/>
      <c r="EU20" s="224"/>
      <c r="EV20" s="224"/>
      <c r="EW20" s="224"/>
      <c r="EX20" s="224"/>
      <c r="EY20" s="224"/>
      <c r="EZ20" s="224"/>
      <c r="FA20" s="224"/>
      <c r="FB20" s="224"/>
      <c r="FC20" s="224"/>
      <c r="FD20" s="224"/>
      <c r="FE20" s="224"/>
      <c r="FF20" s="224"/>
      <c r="FG20" s="224"/>
      <c r="FH20" s="224"/>
      <c r="FI20" s="224"/>
      <c r="FJ20" s="224"/>
      <c r="FK20" s="224"/>
      <c r="FL20" s="224"/>
      <c r="FM20" s="224"/>
      <c r="FN20" s="224"/>
      <c r="FO20" s="224"/>
      <c r="FP20" s="224"/>
      <c r="FQ20" s="224"/>
      <c r="FR20" s="224"/>
      <c r="FS20" s="224"/>
      <c r="FT20" s="224"/>
      <c r="FU20" s="224"/>
      <c r="FV20" s="224"/>
      <c r="FW20" s="224"/>
      <c r="FX20" s="224"/>
      <c r="FY20" s="224"/>
      <c r="FZ20" s="224"/>
      <c r="GA20" s="224"/>
      <c r="GB20" s="224"/>
      <c r="GC20" s="224"/>
      <c r="GD20" s="224"/>
      <c r="GE20" s="224"/>
      <c r="GF20" s="224"/>
      <c r="GG20" s="224"/>
      <c r="GH20" s="224"/>
      <c r="GI20" s="224"/>
      <c r="GJ20" s="224"/>
      <c r="GK20" s="224"/>
      <c r="GL20" s="224"/>
      <c r="GM20" s="224"/>
      <c r="GN20" s="224"/>
      <c r="GO20" s="224"/>
      <c r="GP20" s="224"/>
      <c r="GQ20" s="224"/>
      <c r="GR20" s="224"/>
      <c r="GS20" s="224"/>
      <c r="GT20" s="224"/>
      <c r="GU20" s="224"/>
      <c r="GV20" s="224"/>
      <c r="GW20" s="224"/>
      <c r="GX20" s="224"/>
      <c r="GY20" s="224"/>
      <c r="GZ20" s="224"/>
      <c r="HA20" s="224"/>
      <c r="HB20" s="224"/>
      <c r="HC20" s="224"/>
      <c r="HD20" s="224"/>
      <c r="HE20" s="224"/>
      <c r="HF20" s="224"/>
      <c r="HG20" s="224"/>
      <c r="HH20" s="224"/>
      <c r="HI20" s="224"/>
      <c r="HJ20" s="224"/>
      <c r="HK20" s="224"/>
      <c r="HL20" s="224"/>
      <c r="HM20" s="224"/>
      <c r="HN20" s="224"/>
      <c r="HO20" s="224"/>
      <c r="HP20" s="224"/>
      <c r="HQ20" s="224"/>
      <c r="HR20" s="224"/>
      <c r="HS20" s="224"/>
      <c r="HT20" s="224"/>
      <c r="HU20" s="224"/>
      <c r="HV20" s="224"/>
      <c r="HW20" s="224"/>
      <c r="HX20" s="224"/>
      <c r="HY20" s="224"/>
      <c r="HZ20" s="224"/>
      <c r="IA20" s="224"/>
      <c r="IB20" s="224"/>
      <c r="IC20" s="224"/>
      <c r="ID20" s="224"/>
      <c r="IE20" s="224"/>
      <c r="IF20" s="224"/>
      <c r="IG20" s="224"/>
      <c r="IH20" s="224"/>
      <c r="II20" s="224"/>
      <c r="IJ20" s="224"/>
      <c r="IK20" s="224"/>
      <c r="IL20" s="224"/>
      <c r="IM20" s="224"/>
      <c r="IN20" s="224"/>
      <c r="IO20" s="224"/>
      <c r="IP20" s="224"/>
      <c r="IQ20" s="224"/>
      <c r="IR20" s="224"/>
      <c r="IS20" s="224"/>
      <c r="IT20" s="224"/>
      <c r="IU20" s="224"/>
      <c r="IV20" s="224"/>
    </row>
    <row r="21" spans="1:256" s="244" customFormat="1" x14ac:dyDescent="0.2">
      <c r="A21" s="224"/>
      <c r="B21" s="281" t="s">
        <v>335</v>
      </c>
      <c r="C21" s="281"/>
      <c r="D21" s="281"/>
      <c r="E21" s="281"/>
      <c r="F21" s="281"/>
      <c r="G21" s="281"/>
      <c r="H21" s="281"/>
      <c r="I21" s="281"/>
      <c r="J21" s="281"/>
      <c r="K21" s="281"/>
      <c r="L21" s="281"/>
      <c r="M21" s="281"/>
      <c r="N21" s="281"/>
      <c r="Z21" s="224"/>
      <c r="AA21" s="224"/>
      <c r="AB21" s="224"/>
      <c r="AC21" s="224"/>
      <c r="AD21" s="224"/>
      <c r="AE21" s="224"/>
      <c r="AF21" s="224"/>
      <c r="AG21" s="224"/>
      <c r="AH21" s="224"/>
      <c r="AI21" s="224"/>
      <c r="AJ21" s="224"/>
      <c r="AK21" s="224"/>
      <c r="AL21" s="224"/>
      <c r="AM21" s="224"/>
      <c r="AN21" s="224"/>
      <c r="AO21" s="224"/>
      <c r="AP21" s="224"/>
      <c r="AQ21" s="224"/>
      <c r="AR21" s="224"/>
      <c r="AS21" s="224"/>
      <c r="AT21" s="224"/>
      <c r="AU21" s="224"/>
      <c r="AV21" s="224"/>
      <c r="AW21" s="224"/>
      <c r="AX21" s="224"/>
      <c r="AY21" s="224"/>
      <c r="AZ21" s="224"/>
      <c r="BA21" s="224"/>
      <c r="BB21" s="224"/>
      <c r="BC21" s="224"/>
      <c r="BD21" s="224"/>
      <c r="BE21" s="224"/>
      <c r="BF21" s="224"/>
      <c r="BG21" s="224"/>
      <c r="BH21" s="224"/>
      <c r="BI21" s="224"/>
      <c r="BJ21" s="224"/>
      <c r="BK21" s="224"/>
      <c r="BL21" s="224"/>
      <c r="BM21" s="224"/>
      <c r="BN21" s="224"/>
      <c r="BO21" s="224"/>
      <c r="BP21" s="224"/>
      <c r="BQ21" s="224"/>
      <c r="BR21" s="224"/>
      <c r="BS21" s="224"/>
      <c r="BT21" s="224"/>
      <c r="BU21" s="224"/>
      <c r="BV21" s="224"/>
      <c r="BW21" s="224"/>
      <c r="BX21" s="224"/>
      <c r="BY21" s="224"/>
      <c r="BZ21" s="224"/>
      <c r="CA21" s="224"/>
      <c r="CB21" s="224"/>
      <c r="CC21" s="224"/>
      <c r="CD21" s="224"/>
      <c r="CE21" s="224"/>
      <c r="CF21" s="224"/>
      <c r="CG21" s="224"/>
      <c r="CH21" s="224"/>
      <c r="CI21" s="224"/>
      <c r="CJ21" s="224"/>
      <c r="CK21" s="224"/>
      <c r="CL21" s="224"/>
      <c r="CM21" s="224"/>
      <c r="CN21" s="224"/>
      <c r="CO21" s="224"/>
      <c r="CP21" s="224"/>
      <c r="CQ21" s="224"/>
      <c r="CR21" s="224"/>
      <c r="CS21" s="224"/>
      <c r="CT21" s="224"/>
      <c r="CU21" s="224"/>
      <c r="CV21" s="224"/>
      <c r="CW21" s="224"/>
      <c r="CX21" s="224"/>
      <c r="CY21" s="224"/>
      <c r="CZ21" s="224"/>
      <c r="DA21" s="224"/>
      <c r="DB21" s="224"/>
      <c r="DC21" s="224"/>
      <c r="DD21" s="224"/>
      <c r="DE21" s="224"/>
      <c r="DF21" s="224"/>
      <c r="DG21" s="224"/>
      <c r="DH21" s="224"/>
      <c r="DI21" s="224"/>
      <c r="DJ21" s="224"/>
      <c r="DK21" s="224"/>
      <c r="DL21" s="224"/>
      <c r="DM21" s="224"/>
      <c r="DN21" s="224"/>
      <c r="DO21" s="224"/>
      <c r="DP21" s="224"/>
      <c r="DQ21" s="224"/>
      <c r="DR21" s="224"/>
      <c r="DS21" s="224"/>
      <c r="DT21" s="224"/>
      <c r="DU21" s="224"/>
      <c r="DV21" s="224"/>
      <c r="DW21" s="224"/>
      <c r="DX21" s="224"/>
      <c r="DY21" s="224"/>
      <c r="DZ21" s="224"/>
      <c r="EA21" s="224"/>
      <c r="EB21" s="224"/>
      <c r="EC21" s="224"/>
      <c r="ED21" s="224"/>
      <c r="EE21" s="224"/>
      <c r="EF21" s="224"/>
      <c r="EG21" s="224"/>
      <c r="EH21" s="224"/>
      <c r="EI21" s="224"/>
      <c r="EJ21" s="224"/>
      <c r="EK21" s="224"/>
      <c r="EL21" s="224"/>
      <c r="EM21" s="224"/>
      <c r="EN21" s="224"/>
      <c r="EO21" s="224"/>
      <c r="EP21" s="224"/>
      <c r="EQ21" s="224"/>
      <c r="ER21" s="224"/>
      <c r="ES21" s="224"/>
      <c r="ET21" s="224"/>
      <c r="EU21" s="224"/>
      <c r="EV21" s="224"/>
      <c r="EW21" s="224"/>
      <c r="EX21" s="224"/>
      <c r="EY21" s="224"/>
      <c r="EZ21" s="224"/>
      <c r="FA21" s="224"/>
      <c r="FB21" s="224"/>
      <c r="FC21" s="224"/>
      <c r="FD21" s="224"/>
      <c r="FE21" s="224"/>
      <c r="FF21" s="224"/>
      <c r="FG21" s="224"/>
      <c r="FH21" s="224"/>
      <c r="FI21" s="224"/>
      <c r="FJ21" s="224"/>
      <c r="FK21" s="224"/>
      <c r="FL21" s="224"/>
      <c r="FM21" s="224"/>
      <c r="FN21" s="224"/>
      <c r="FO21" s="224"/>
      <c r="FP21" s="224"/>
      <c r="FQ21" s="224"/>
      <c r="FR21" s="224"/>
      <c r="FS21" s="224"/>
      <c r="FT21" s="224"/>
      <c r="FU21" s="224"/>
      <c r="FV21" s="224"/>
      <c r="FW21" s="224"/>
      <c r="FX21" s="224"/>
      <c r="FY21" s="224"/>
      <c r="FZ21" s="224"/>
      <c r="GA21" s="224"/>
      <c r="GB21" s="224"/>
      <c r="GC21" s="224"/>
      <c r="GD21" s="224"/>
      <c r="GE21" s="224"/>
      <c r="GF21" s="224"/>
      <c r="GG21" s="224"/>
      <c r="GH21" s="224"/>
      <c r="GI21" s="224"/>
      <c r="GJ21" s="224"/>
      <c r="GK21" s="224"/>
      <c r="GL21" s="224"/>
      <c r="GM21" s="224"/>
      <c r="GN21" s="224"/>
      <c r="GO21" s="224"/>
      <c r="GP21" s="224"/>
      <c r="GQ21" s="224"/>
      <c r="GR21" s="224"/>
      <c r="GS21" s="224"/>
      <c r="GT21" s="224"/>
      <c r="GU21" s="224"/>
      <c r="GV21" s="224"/>
      <c r="GW21" s="224"/>
      <c r="GX21" s="224"/>
      <c r="GY21" s="224"/>
      <c r="GZ21" s="224"/>
      <c r="HA21" s="224"/>
      <c r="HB21" s="224"/>
      <c r="HC21" s="224"/>
      <c r="HD21" s="224"/>
      <c r="HE21" s="224"/>
      <c r="HF21" s="224"/>
      <c r="HG21" s="224"/>
      <c r="HH21" s="224"/>
      <c r="HI21" s="224"/>
      <c r="HJ21" s="224"/>
      <c r="HK21" s="224"/>
      <c r="HL21" s="224"/>
      <c r="HM21" s="224"/>
      <c r="HN21" s="224"/>
      <c r="HO21" s="224"/>
      <c r="HP21" s="224"/>
      <c r="HQ21" s="224"/>
      <c r="HR21" s="224"/>
      <c r="HS21" s="224"/>
      <c r="HT21" s="224"/>
      <c r="HU21" s="224"/>
      <c r="HV21" s="224"/>
      <c r="HW21" s="224"/>
      <c r="HX21" s="224"/>
      <c r="HY21" s="224"/>
      <c r="HZ21" s="224"/>
      <c r="IA21" s="224"/>
      <c r="IB21" s="224"/>
      <c r="IC21" s="224"/>
      <c r="ID21" s="224"/>
      <c r="IE21" s="224"/>
      <c r="IF21" s="224"/>
      <c r="IG21" s="224"/>
      <c r="IH21" s="224"/>
      <c r="II21" s="224"/>
      <c r="IJ21" s="224"/>
      <c r="IK21" s="224"/>
      <c r="IL21" s="224"/>
      <c r="IM21" s="224"/>
      <c r="IN21" s="224"/>
      <c r="IO21" s="224"/>
      <c r="IP21" s="224"/>
      <c r="IQ21" s="224"/>
      <c r="IR21" s="224"/>
      <c r="IS21" s="224"/>
      <c r="IT21" s="224"/>
      <c r="IU21" s="224"/>
      <c r="IV21" s="224"/>
    </row>
    <row r="22" spans="1:256" s="253" customFormat="1" x14ac:dyDescent="0.2">
      <c r="A22" s="224"/>
      <c r="B22" s="291" t="s">
        <v>375</v>
      </c>
      <c r="C22" s="291"/>
      <c r="D22" s="291"/>
      <c r="E22" s="291"/>
      <c r="F22" s="291"/>
      <c r="G22" s="291"/>
      <c r="H22" s="291"/>
      <c r="I22" s="291"/>
      <c r="J22" s="291"/>
      <c r="K22" s="291"/>
      <c r="L22" s="291"/>
      <c r="M22" s="291"/>
      <c r="N22" s="291"/>
    </row>
    <row r="23" spans="1:256" s="244" customFormat="1" x14ac:dyDescent="0.2">
      <c r="A23" s="224"/>
      <c r="B23" s="224"/>
      <c r="C23" s="224"/>
      <c r="D23" s="224"/>
      <c r="E23" s="224"/>
      <c r="F23" s="224"/>
      <c r="G23" s="224"/>
      <c r="H23" s="224"/>
      <c r="I23" s="224"/>
      <c r="J23" s="224"/>
      <c r="K23" s="224"/>
      <c r="L23" s="224"/>
      <c r="M23" s="224"/>
      <c r="N23" s="224"/>
      <c r="Z23" s="224"/>
      <c r="AA23" s="224"/>
      <c r="AB23" s="224"/>
      <c r="AC23" s="224"/>
      <c r="AD23" s="224"/>
      <c r="AE23" s="224"/>
      <c r="AF23" s="224"/>
      <c r="AG23" s="224"/>
      <c r="AH23" s="224"/>
      <c r="AI23" s="224"/>
      <c r="AJ23" s="224"/>
      <c r="AK23" s="224"/>
      <c r="AL23" s="224"/>
      <c r="AM23" s="224"/>
      <c r="AN23" s="224"/>
      <c r="AO23" s="224"/>
      <c r="AP23" s="224"/>
      <c r="AQ23" s="224"/>
      <c r="AR23" s="224"/>
      <c r="AS23" s="224"/>
      <c r="AT23" s="224"/>
      <c r="AU23" s="224"/>
      <c r="AV23" s="224"/>
      <c r="AW23" s="224"/>
      <c r="AX23" s="224"/>
      <c r="AY23" s="224"/>
      <c r="AZ23" s="224"/>
      <c r="BA23" s="224"/>
      <c r="BB23" s="224"/>
      <c r="BC23" s="224"/>
      <c r="BD23" s="224"/>
      <c r="BE23" s="224"/>
      <c r="BF23" s="224"/>
      <c r="BG23" s="224"/>
      <c r="BH23" s="224"/>
      <c r="BI23" s="224"/>
      <c r="BJ23" s="224"/>
      <c r="BK23" s="224"/>
      <c r="BL23" s="224"/>
      <c r="BM23" s="224"/>
      <c r="BN23" s="224"/>
      <c r="BO23" s="224"/>
      <c r="BP23" s="224"/>
      <c r="BQ23" s="224"/>
      <c r="BR23" s="224"/>
      <c r="BS23" s="224"/>
      <c r="BT23" s="224"/>
      <c r="BU23" s="224"/>
      <c r="BV23" s="224"/>
      <c r="BW23" s="224"/>
      <c r="BX23" s="224"/>
      <c r="BY23" s="224"/>
      <c r="BZ23" s="224"/>
      <c r="CA23" s="224"/>
      <c r="CB23" s="224"/>
      <c r="CC23" s="224"/>
      <c r="CD23" s="224"/>
      <c r="CE23" s="224"/>
      <c r="CF23" s="224"/>
      <c r="CG23" s="224"/>
      <c r="CH23" s="224"/>
      <c r="CI23" s="224"/>
      <c r="CJ23" s="224"/>
      <c r="CK23" s="224"/>
      <c r="CL23" s="224"/>
      <c r="CM23" s="224"/>
      <c r="CN23" s="224"/>
      <c r="CO23" s="224"/>
      <c r="CP23" s="224"/>
      <c r="CQ23" s="224"/>
      <c r="CR23" s="224"/>
      <c r="CS23" s="224"/>
      <c r="CT23" s="224"/>
      <c r="CU23" s="224"/>
      <c r="CV23" s="224"/>
      <c r="CW23" s="224"/>
      <c r="CX23" s="224"/>
      <c r="CY23" s="224"/>
      <c r="CZ23" s="224"/>
      <c r="DA23" s="224"/>
      <c r="DB23" s="224"/>
      <c r="DC23" s="224"/>
      <c r="DD23" s="224"/>
      <c r="DE23" s="224"/>
      <c r="DF23" s="224"/>
      <c r="DG23" s="224"/>
      <c r="DH23" s="224"/>
      <c r="DI23" s="224"/>
      <c r="DJ23" s="224"/>
      <c r="DK23" s="224"/>
      <c r="DL23" s="224"/>
      <c r="DM23" s="224"/>
      <c r="DN23" s="224"/>
      <c r="DO23" s="224"/>
      <c r="DP23" s="224"/>
      <c r="DQ23" s="224"/>
      <c r="DR23" s="224"/>
      <c r="DS23" s="224"/>
      <c r="DT23" s="224"/>
      <c r="DU23" s="224"/>
      <c r="DV23" s="224"/>
      <c r="DW23" s="224"/>
      <c r="DX23" s="224"/>
      <c r="DY23" s="224"/>
      <c r="DZ23" s="224"/>
      <c r="EA23" s="224"/>
      <c r="EB23" s="224"/>
      <c r="EC23" s="224"/>
      <c r="ED23" s="224"/>
      <c r="EE23" s="224"/>
      <c r="EF23" s="224"/>
      <c r="EG23" s="224"/>
      <c r="EH23" s="224"/>
      <c r="EI23" s="224"/>
      <c r="EJ23" s="224"/>
      <c r="EK23" s="224"/>
      <c r="EL23" s="224"/>
      <c r="EM23" s="224"/>
      <c r="EN23" s="224"/>
      <c r="EO23" s="224"/>
      <c r="EP23" s="224"/>
      <c r="EQ23" s="224"/>
      <c r="ER23" s="224"/>
      <c r="ES23" s="224"/>
      <c r="ET23" s="224"/>
      <c r="EU23" s="224"/>
      <c r="EV23" s="224"/>
      <c r="EW23" s="224"/>
      <c r="EX23" s="224"/>
      <c r="EY23" s="224"/>
      <c r="EZ23" s="224"/>
      <c r="FA23" s="224"/>
      <c r="FB23" s="224"/>
      <c r="FC23" s="224"/>
      <c r="FD23" s="224"/>
      <c r="FE23" s="224"/>
      <c r="FF23" s="224"/>
      <c r="FG23" s="224"/>
      <c r="FH23" s="224"/>
      <c r="FI23" s="224"/>
      <c r="FJ23" s="224"/>
      <c r="FK23" s="224"/>
      <c r="FL23" s="224"/>
      <c r="FM23" s="224"/>
      <c r="FN23" s="224"/>
      <c r="FO23" s="224"/>
      <c r="FP23" s="224"/>
      <c r="FQ23" s="224"/>
      <c r="FR23" s="224"/>
      <c r="FS23" s="224"/>
      <c r="FT23" s="224"/>
      <c r="FU23" s="224"/>
      <c r="FV23" s="224"/>
      <c r="FW23" s="224"/>
      <c r="FX23" s="224"/>
      <c r="FY23" s="224"/>
      <c r="FZ23" s="224"/>
      <c r="GA23" s="224"/>
      <c r="GB23" s="224"/>
      <c r="GC23" s="224"/>
      <c r="GD23" s="224"/>
      <c r="GE23" s="224"/>
      <c r="GF23" s="224"/>
      <c r="GG23" s="224"/>
      <c r="GH23" s="224"/>
      <c r="GI23" s="224"/>
      <c r="GJ23" s="224"/>
      <c r="GK23" s="224"/>
      <c r="GL23" s="224"/>
      <c r="GM23" s="224"/>
      <c r="GN23" s="224"/>
      <c r="GO23" s="224"/>
      <c r="GP23" s="224"/>
      <c r="GQ23" s="224"/>
      <c r="GR23" s="224"/>
      <c r="GS23" s="224"/>
      <c r="GT23" s="224"/>
      <c r="GU23" s="224"/>
      <c r="GV23" s="224"/>
      <c r="GW23" s="224"/>
      <c r="GX23" s="224"/>
      <c r="GY23" s="224"/>
      <c r="GZ23" s="224"/>
      <c r="HA23" s="224"/>
      <c r="HB23" s="224"/>
      <c r="HC23" s="224"/>
      <c r="HD23" s="224"/>
      <c r="HE23" s="224"/>
      <c r="HF23" s="224"/>
      <c r="HG23" s="224"/>
      <c r="HH23" s="224"/>
      <c r="HI23" s="224"/>
      <c r="HJ23" s="224"/>
      <c r="HK23" s="224"/>
      <c r="HL23" s="224"/>
      <c r="HM23" s="224"/>
      <c r="HN23" s="224"/>
      <c r="HO23" s="224"/>
      <c r="HP23" s="224"/>
      <c r="HQ23" s="224"/>
      <c r="HR23" s="224"/>
      <c r="HS23" s="224"/>
      <c r="HT23" s="224"/>
      <c r="HU23" s="224"/>
      <c r="HV23" s="224"/>
      <c r="HW23" s="224"/>
      <c r="HX23" s="224"/>
      <c r="HY23" s="224"/>
      <c r="HZ23" s="224"/>
      <c r="IA23" s="224"/>
      <c r="IB23" s="224"/>
      <c r="IC23" s="224"/>
      <c r="ID23" s="224"/>
      <c r="IE23" s="224"/>
      <c r="IF23" s="224"/>
      <c r="IG23" s="224"/>
      <c r="IH23" s="224"/>
      <c r="II23" s="224"/>
      <c r="IJ23" s="224"/>
      <c r="IK23" s="224"/>
      <c r="IL23" s="224"/>
      <c r="IM23" s="224"/>
      <c r="IN23" s="224"/>
      <c r="IO23" s="224"/>
      <c r="IP23" s="224"/>
      <c r="IQ23" s="224"/>
      <c r="IR23" s="224"/>
      <c r="IS23" s="224"/>
      <c r="IT23" s="224"/>
      <c r="IU23" s="224"/>
      <c r="IV23" s="224"/>
    </row>
    <row r="24" spans="1:256" s="244" customFormat="1" x14ac:dyDescent="0.2">
      <c r="A24" s="224"/>
      <c r="B24" s="281" t="s">
        <v>336</v>
      </c>
      <c r="C24" s="281"/>
      <c r="D24" s="281"/>
      <c r="E24" s="281"/>
      <c r="F24" s="281"/>
      <c r="G24" s="281"/>
      <c r="H24" s="281"/>
      <c r="I24" s="281"/>
      <c r="J24" s="281"/>
      <c r="K24" s="281"/>
      <c r="L24" s="281"/>
      <c r="M24" s="281"/>
      <c r="N24" s="281"/>
      <c r="Z24" s="224"/>
      <c r="AA24" s="224"/>
      <c r="AB24" s="224"/>
      <c r="AC24" s="224"/>
      <c r="AD24" s="224"/>
      <c r="AE24" s="224"/>
      <c r="AF24" s="224"/>
      <c r="AG24" s="224"/>
      <c r="AH24" s="224"/>
      <c r="AI24" s="224"/>
      <c r="AJ24" s="224"/>
      <c r="AK24" s="224"/>
      <c r="AL24" s="224"/>
      <c r="AM24" s="224"/>
      <c r="AN24" s="224"/>
      <c r="AO24" s="224"/>
      <c r="AP24" s="224"/>
      <c r="AQ24" s="224"/>
      <c r="AR24" s="224"/>
      <c r="AS24" s="224"/>
      <c r="AT24" s="224"/>
      <c r="AU24" s="224"/>
      <c r="AV24" s="224"/>
      <c r="AW24" s="224"/>
      <c r="AX24" s="224"/>
      <c r="AY24" s="224"/>
      <c r="AZ24" s="224"/>
      <c r="BA24" s="224"/>
      <c r="BB24" s="224"/>
      <c r="BC24" s="224"/>
      <c r="BD24" s="224"/>
      <c r="BE24" s="224"/>
      <c r="BF24" s="224"/>
      <c r="BG24" s="224"/>
      <c r="BH24" s="224"/>
      <c r="BI24" s="224"/>
      <c r="BJ24" s="224"/>
      <c r="BK24" s="224"/>
      <c r="BL24" s="224"/>
      <c r="BM24" s="224"/>
      <c r="BN24" s="224"/>
      <c r="BO24" s="224"/>
      <c r="BP24" s="224"/>
      <c r="BQ24" s="224"/>
      <c r="BR24" s="224"/>
      <c r="BS24" s="224"/>
      <c r="BT24" s="224"/>
      <c r="BU24" s="224"/>
      <c r="BV24" s="224"/>
      <c r="BW24" s="224"/>
      <c r="BX24" s="224"/>
      <c r="BY24" s="224"/>
      <c r="BZ24" s="224"/>
      <c r="CA24" s="224"/>
      <c r="CB24" s="224"/>
      <c r="CC24" s="224"/>
      <c r="CD24" s="224"/>
      <c r="CE24" s="224"/>
      <c r="CF24" s="224"/>
      <c r="CG24" s="224"/>
      <c r="CH24" s="224"/>
      <c r="CI24" s="224"/>
      <c r="CJ24" s="224"/>
      <c r="CK24" s="224"/>
      <c r="CL24" s="224"/>
      <c r="CM24" s="224"/>
      <c r="CN24" s="224"/>
      <c r="CO24" s="224"/>
      <c r="CP24" s="224"/>
      <c r="CQ24" s="224"/>
      <c r="CR24" s="224"/>
      <c r="CS24" s="224"/>
      <c r="CT24" s="224"/>
      <c r="CU24" s="224"/>
      <c r="CV24" s="224"/>
      <c r="CW24" s="224"/>
      <c r="CX24" s="224"/>
      <c r="CY24" s="224"/>
      <c r="CZ24" s="224"/>
      <c r="DA24" s="224"/>
      <c r="DB24" s="224"/>
      <c r="DC24" s="224"/>
      <c r="DD24" s="224"/>
      <c r="DE24" s="224"/>
      <c r="DF24" s="224"/>
      <c r="DG24" s="224"/>
      <c r="DH24" s="224"/>
      <c r="DI24" s="224"/>
      <c r="DJ24" s="224"/>
      <c r="DK24" s="224"/>
      <c r="DL24" s="224"/>
      <c r="DM24" s="224"/>
      <c r="DN24" s="224"/>
      <c r="DO24" s="224"/>
      <c r="DP24" s="224"/>
      <c r="DQ24" s="224"/>
      <c r="DR24" s="224"/>
      <c r="DS24" s="224"/>
      <c r="DT24" s="224"/>
      <c r="DU24" s="224"/>
      <c r="DV24" s="224"/>
      <c r="DW24" s="224"/>
      <c r="DX24" s="224"/>
      <c r="DY24" s="224"/>
      <c r="DZ24" s="224"/>
      <c r="EA24" s="224"/>
      <c r="EB24" s="224"/>
      <c r="EC24" s="224"/>
      <c r="ED24" s="224"/>
      <c r="EE24" s="224"/>
      <c r="EF24" s="224"/>
      <c r="EG24" s="224"/>
      <c r="EH24" s="224"/>
      <c r="EI24" s="224"/>
      <c r="EJ24" s="224"/>
      <c r="EK24" s="224"/>
      <c r="EL24" s="224"/>
      <c r="EM24" s="224"/>
      <c r="EN24" s="224"/>
      <c r="EO24" s="224"/>
      <c r="EP24" s="224"/>
      <c r="EQ24" s="224"/>
      <c r="ER24" s="224"/>
      <c r="ES24" s="224"/>
      <c r="ET24" s="224"/>
      <c r="EU24" s="224"/>
      <c r="EV24" s="224"/>
      <c r="EW24" s="224"/>
      <c r="EX24" s="224"/>
      <c r="EY24" s="224"/>
      <c r="EZ24" s="224"/>
      <c r="FA24" s="224"/>
      <c r="FB24" s="224"/>
      <c r="FC24" s="224"/>
      <c r="FD24" s="224"/>
      <c r="FE24" s="224"/>
      <c r="FF24" s="224"/>
      <c r="FG24" s="224"/>
      <c r="FH24" s="224"/>
      <c r="FI24" s="224"/>
      <c r="FJ24" s="224"/>
      <c r="FK24" s="224"/>
      <c r="FL24" s="224"/>
      <c r="FM24" s="224"/>
      <c r="FN24" s="224"/>
      <c r="FO24" s="224"/>
      <c r="FP24" s="224"/>
      <c r="FQ24" s="224"/>
      <c r="FR24" s="224"/>
      <c r="FS24" s="224"/>
      <c r="FT24" s="224"/>
      <c r="FU24" s="224"/>
      <c r="FV24" s="224"/>
      <c r="FW24" s="224"/>
      <c r="FX24" s="224"/>
      <c r="FY24" s="224"/>
      <c r="FZ24" s="224"/>
      <c r="GA24" s="224"/>
      <c r="GB24" s="224"/>
      <c r="GC24" s="224"/>
      <c r="GD24" s="224"/>
      <c r="GE24" s="224"/>
      <c r="GF24" s="224"/>
      <c r="GG24" s="224"/>
      <c r="GH24" s="224"/>
      <c r="GI24" s="224"/>
      <c r="GJ24" s="224"/>
      <c r="GK24" s="224"/>
      <c r="GL24" s="224"/>
      <c r="GM24" s="224"/>
      <c r="GN24" s="224"/>
      <c r="GO24" s="224"/>
      <c r="GP24" s="224"/>
      <c r="GQ24" s="224"/>
      <c r="GR24" s="224"/>
      <c r="GS24" s="224"/>
      <c r="GT24" s="224"/>
      <c r="GU24" s="224"/>
      <c r="GV24" s="224"/>
      <c r="GW24" s="224"/>
      <c r="GX24" s="224"/>
      <c r="GY24" s="224"/>
      <c r="GZ24" s="224"/>
      <c r="HA24" s="224"/>
      <c r="HB24" s="224"/>
      <c r="HC24" s="224"/>
      <c r="HD24" s="224"/>
      <c r="HE24" s="224"/>
      <c r="HF24" s="224"/>
      <c r="HG24" s="224"/>
      <c r="HH24" s="224"/>
      <c r="HI24" s="224"/>
      <c r="HJ24" s="224"/>
      <c r="HK24" s="224"/>
      <c r="HL24" s="224"/>
      <c r="HM24" s="224"/>
      <c r="HN24" s="224"/>
      <c r="HO24" s="224"/>
      <c r="HP24" s="224"/>
      <c r="HQ24" s="224"/>
      <c r="HR24" s="224"/>
      <c r="HS24" s="224"/>
      <c r="HT24" s="224"/>
      <c r="HU24" s="224"/>
      <c r="HV24" s="224"/>
      <c r="HW24" s="224"/>
      <c r="HX24" s="224"/>
      <c r="HY24" s="224"/>
      <c r="HZ24" s="224"/>
      <c r="IA24" s="224"/>
      <c r="IB24" s="224"/>
      <c r="IC24" s="224"/>
      <c r="ID24" s="224"/>
      <c r="IE24" s="224"/>
      <c r="IF24" s="224"/>
      <c r="IG24" s="224"/>
      <c r="IH24" s="224"/>
      <c r="II24" s="224"/>
      <c r="IJ24" s="224"/>
      <c r="IK24" s="224"/>
      <c r="IL24" s="224"/>
      <c r="IM24" s="224"/>
      <c r="IN24" s="224"/>
      <c r="IO24" s="224"/>
      <c r="IP24" s="224"/>
      <c r="IQ24" s="224"/>
      <c r="IR24" s="224"/>
      <c r="IS24" s="224"/>
      <c r="IT24" s="224"/>
      <c r="IU24" s="224"/>
      <c r="IV24" s="224"/>
    </row>
    <row r="25" spans="1:256" s="244" customFormat="1" x14ac:dyDescent="0.2">
      <c r="A25" s="224"/>
      <c r="B25" s="254" t="s">
        <v>337</v>
      </c>
      <c r="C25" s="255" t="str">
        <f ca="1">"1 cuota de $"&amp;TEXT(ROUND(J19,2),"###,##0.00")&amp;" (al suscribir el Seguro)."</f>
        <v>1 cuota de $450.72 (al suscribir el Seguro).</v>
      </c>
      <c r="D25" s="246"/>
      <c r="E25" s="246"/>
      <c r="F25" s="246"/>
      <c r="G25" s="246"/>
      <c r="H25" s="246"/>
      <c r="I25" s="246"/>
      <c r="J25" s="246"/>
      <c r="K25" s="246"/>
      <c r="L25" s="246"/>
      <c r="M25" s="246"/>
      <c r="N25" s="224"/>
      <c r="Z25" s="224"/>
      <c r="AA25" s="224"/>
      <c r="AB25" s="224"/>
      <c r="AC25" s="224"/>
      <c r="AD25" s="224"/>
      <c r="AE25" s="224"/>
      <c r="AF25" s="224"/>
      <c r="AG25" s="224"/>
      <c r="AH25" s="224"/>
      <c r="AI25" s="224"/>
      <c r="AJ25" s="224"/>
      <c r="AK25" s="224"/>
      <c r="AL25" s="224"/>
      <c r="AM25" s="224"/>
      <c r="AN25" s="224"/>
      <c r="AO25" s="224"/>
      <c r="AP25" s="224"/>
      <c r="AQ25" s="224"/>
      <c r="AR25" s="224"/>
      <c r="AS25" s="224"/>
      <c r="AT25" s="224"/>
      <c r="AU25" s="224"/>
      <c r="AV25" s="224"/>
      <c r="AW25" s="224"/>
      <c r="AX25" s="224"/>
      <c r="AY25" s="224"/>
      <c r="AZ25" s="224"/>
      <c r="BA25" s="224"/>
      <c r="BB25" s="224"/>
      <c r="BC25" s="224"/>
      <c r="BD25" s="224"/>
      <c r="BE25" s="224"/>
      <c r="BF25" s="224"/>
      <c r="BG25" s="224"/>
      <c r="BH25" s="224"/>
      <c r="BI25" s="224"/>
      <c r="BJ25" s="224"/>
      <c r="BK25" s="224"/>
      <c r="BL25" s="224"/>
      <c r="BM25" s="224"/>
      <c r="BN25" s="224"/>
      <c r="BO25" s="224"/>
      <c r="BP25" s="224"/>
      <c r="BQ25" s="224"/>
      <c r="BR25" s="224"/>
      <c r="BS25" s="224"/>
      <c r="BT25" s="224"/>
      <c r="BU25" s="224"/>
      <c r="BV25" s="224"/>
      <c r="BW25" s="224"/>
      <c r="BX25" s="224"/>
      <c r="BY25" s="224"/>
      <c r="BZ25" s="224"/>
      <c r="CA25" s="224"/>
      <c r="CB25" s="224"/>
      <c r="CC25" s="224"/>
      <c r="CD25" s="224"/>
      <c r="CE25" s="224"/>
      <c r="CF25" s="224"/>
      <c r="CG25" s="224"/>
      <c r="CH25" s="224"/>
      <c r="CI25" s="224"/>
      <c r="CJ25" s="224"/>
      <c r="CK25" s="224"/>
      <c r="CL25" s="224"/>
      <c r="CM25" s="224"/>
      <c r="CN25" s="224"/>
      <c r="CO25" s="224"/>
      <c r="CP25" s="224"/>
      <c r="CQ25" s="224"/>
      <c r="CR25" s="224"/>
      <c r="CS25" s="224"/>
      <c r="CT25" s="224"/>
      <c r="CU25" s="224"/>
      <c r="CV25" s="224"/>
      <c r="CW25" s="224"/>
      <c r="CX25" s="224"/>
      <c r="CY25" s="224"/>
      <c r="CZ25" s="224"/>
      <c r="DA25" s="224"/>
      <c r="DB25" s="224"/>
      <c r="DC25" s="224"/>
      <c r="DD25" s="224"/>
      <c r="DE25" s="224"/>
      <c r="DF25" s="224"/>
      <c r="DG25" s="224"/>
      <c r="DH25" s="224"/>
      <c r="DI25" s="224"/>
      <c r="DJ25" s="224"/>
      <c r="DK25" s="224"/>
      <c r="DL25" s="224"/>
      <c r="DM25" s="224"/>
      <c r="DN25" s="224"/>
      <c r="DO25" s="224"/>
      <c r="DP25" s="224"/>
      <c r="DQ25" s="224"/>
      <c r="DR25" s="224"/>
      <c r="DS25" s="224"/>
      <c r="DT25" s="224"/>
      <c r="DU25" s="224"/>
      <c r="DV25" s="224"/>
      <c r="DW25" s="224"/>
      <c r="DX25" s="224"/>
      <c r="DY25" s="224"/>
      <c r="DZ25" s="224"/>
      <c r="EA25" s="224"/>
      <c r="EB25" s="224"/>
      <c r="EC25" s="224"/>
      <c r="ED25" s="224"/>
      <c r="EE25" s="224"/>
      <c r="EF25" s="224"/>
      <c r="EG25" s="224"/>
      <c r="EH25" s="224"/>
      <c r="EI25" s="224"/>
      <c r="EJ25" s="224"/>
      <c r="EK25" s="224"/>
      <c r="EL25" s="224"/>
      <c r="EM25" s="224"/>
      <c r="EN25" s="224"/>
      <c r="EO25" s="224"/>
      <c r="EP25" s="224"/>
      <c r="EQ25" s="224"/>
      <c r="ER25" s="224"/>
      <c r="ES25" s="224"/>
      <c r="ET25" s="224"/>
      <c r="EU25" s="224"/>
      <c r="EV25" s="224"/>
      <c r="EW25" s="224"/>
      <c r="EX25" s="224"/>
      <c r="EY25" s="224"/>
      <c r="EZ25" s="224"/>
      <c r="FA25" s="224"/>
      <c r="FB25" s="224"/>
      <c r="FC25" s="224"/>
      <c r="FD25" s="224"/>
      <c r="FE25" s="224"/>
      <c r="FF25" s="224"/>
      <c r="FG25" s="224"/>
      <c r="FH25" s="224"/>
      <c r="FI25" s="224"/>
      <c r="FJ25" s="224"/>
      <c r="FK25" s="224"/>
      <c r="FL25" s="224"/>
      <c r="FM25" s="224"/>
      <c r="FN25" s="224"/>
      <c r="FO25" s="224"/>
      <c r="FP25" s="224"/>
      <c r="FQ25" s="224"/>
      <c r="FR25" s="224"/>
      <c r="FS25" s="224"/>
      <c r="FT25" s="224"/>
      <c r="FU25" s="224"/>
      <c r="FV25" s="224"/>
      <c r="FW25" s="224"/>
      <c r="FX25" s="224"/>
      <c r="FY25" s="224"/>
      <c r="FZ25" s="224"/>
      <c r="GA25" s="224"/>
      <c r="GB25" s="224"/>
      <c r="GC25" s="224"/>
      <c r="GD25" s="224"/>
      <c r="GE25" s="224"/>
      <c r="GF25" s="224"/>
      <c r="GG25" s="224"/>
      <c r="GH25" s="224"/>
      <c r="GI25" s="224"/>
      <c r="GJ25" s="224"/>
      <c r="GK25" s="224"/>
      <c r="GL25" s="224"/>
      <c r="GM25" s="224"/>
      <c r="GN25" s="224"/>
      <c r="GO25" s="224"/>
      <c r="GP25" s="224"/>
      <c r="GQ25" s="224"/>
      <c r="GR25" s="224"/>
      <c r="GS25" s="224"/>
      <c r="GT25" s="224"/>
      <c r="GU25" s="224"/>
      <c r="GV25" s="224"/>
      <c r="GW25" s="224"/>
      <c r="GX25" s="224"/>
      <c r="GY25" s="224"/>
      <c r="GZ25" s="224"/>
      <c r="HA25" s="224"/>
      <c r="HB25" s="224"/>
      <c r="HC25" s="224"/>
      <c r="HD25" s="224"/>
      <c r="HE25" s="224"/>
      <c r="HF25" s="224"/>
      <c r="HG25" s="224"/>
      <c r="HH25" s="224"/>
      <c r="HI25" s="224"/>
      <c r="HJ25" s="224"/>
      <c r="HK25" s="224"/>
      <c r="HL25" s="224"/>
      <c r="HM25" s="224"/>
      <c r="HN25" s="224"/>
      <c r="HO25" s="224"/>
      <c r="HP25" s="224"/>
      <c r="HQ25" s="224"/>
      <c r="HR25" s="224"/>
      <c r="HS25" s="224"/>
      <c r="HT25" s="224"/>
      <c r="HU25" s="224"/>
      <c r="HV25" s="224"/>
      <c r="HW25" s="224"/>
      <c r="HX25" s="224"/>
      <c r="HY25" s="224"/>
      <c r="HZ25" s="224"/>
      <c r="IA25" s="224"/>
      <c r="IB25" s="224"/>
      <c r="IC25" s="224"/>
      <c r="ID25" s="224"/>
      <c r="IE25" s="224"/>
      <c r="IF25" s="224"/>
      <c r="IG25" s="224"/>
      <c r="IH25" s="224"/>
      <c r="II25" s="224"/>
      <c r="IJ25" s="224"/>
      <c r="IK25" s="224"/>
      <c r="IL25" s="224"/>
      <c r="IM25" s="224"/>
      <c r="IN25" s="224"/>
      <c r="IO25" s="224"/>
      <c r="IP25" s="224"/>
      <c r="IQ25" s="224"/>
      <c r="IR25" s="224"/>
      <c r="IS25" s="224"/>
      <c r="IT25" s="224"/>
      <c r="IU25" s="224"/>
      <c r="IV25" s="224"/>
    </row>
    <row r="26" spans="1:256" s="244" customFormat="1" x14ac:dyDescent="0.2">
      <c r="A26" s="224"/>
      <c r="B26" s="254" t="s">
        <v>338</v>
      </c>
      <c r="C26" s="255" t="str">
        <f ca="1">"1 cuota de $"&amp;TEXT(ROUND(J19*(1+4%)/2,2),"###,##0.00")&amp;" (al suscribir el Seguro). Y 1 cuota de $"&amp;TEXT(ROUND(J19*(1+4%)/2,2),"###,##0.00")&amp;" (en pagos semestrales)."</f>
        <v>1 cuota de $234.37 (al suscribir el Seguro). Y 1 cuota de $234.37 (en pagos semestrales).</v>
      </c>
      <c r="D26" s="255"/>
      <c r="E26" s="246"/>
      <c r="F26" s="246"/>
      <c r="G26" s="246"/>
      <c r="H26" s="246"/>
      <c r="I26" s="246"/>
      <c r="J26" s="246"/>
      <c r="K26" s="246"/>
      <c r="L26" s="246"/>
      <c r="M26" s="246"/>
      <c r="N26" s="224"/>
      <c r="Z26" s="224"/>
      <c r="AA26" s="224"/>
      <c r="AB26" s="224"/>
      <c r="AC26" s="224"/>
      <c r="AD26" s="224"/>
      <c r="AE26" s="224"/>
      <c r="AF26" s="224"/>
      <c r="AG26" s="224"/>
      <c r="AH26" s="224"/>
      <c r="AI26" s="224"/>
      <c r="AJ26" s="224"/>
      <c r="AK26" s="224"/>
      <c r="AL26" s="224"/>
      <c r="AM26" s="224"/>
      <c r="AN26" s="224"/>
      <c r="AO26" s="224"/>
      <c r="AP26" s="224"/>
      <c r="AQ26" s="224"/>
      <c r="AR26" s="224"/>
      <c r="AS26" s="224"/>
      <c r="AT26" s="224"/>
      <c r="AU26" s="224"/>
      <c r="AV26" s="224"/>
      <c r="AW26" s="224"/>
      <c r="AX26" s="224"/>
      <c r="AY26" s="224"/>
      <c r="AZ26" s="224"/>
      <c r="BA26" s="224"/>
      <c r="BB26" s="224"/>
      <c r="BC26" s="224"/>
      <c r="BD26" s="224"/>
      <c r="BE26" s="224"/>
      <c r="BF26" s="224"/>
      <c r="BG26" s="224"/>
      <c r="BH26" s="224"/>
      <c r="BI26" s="224"/>
      <c r="BJ26" s="224"/>
      <c r="BK26" s="224"/>
      <c r="BL26" s="224"/>
      <c r="BM26" s="224"/>
      <c r="BN26" s="224"/>
      <c r="BO26" s="224"/>
      <c r="BP26" s="224"/>
      <c r="BQ26" s="224"/>
      <c r="BR26" s="224"/>
      <c r="BS26" s="224"/>
      <c r="BT26" s="224"/>
      <c r="BU26" s="224"/>
      <c r="BV26" s="224"/>
      <c r="BW26" s="224"/>
      <c r="BX26" s="224"/>
      <c r="BY26" s="224"/>
      <c r="BZ26" s="224"/>
      <c r="CA26" s="224"/>
      <c r="CB26" s="224"/>
      <c r="CC26" s="224"/>
      <c r="CD26" s="224"/>
      <c r="CE26" s="224"/>
      <c r="CF26" s="224"/>
      <c r="CG26" s="224"/>
      <c r="CH26" s="224"/>
      <c r="CI26" s="224"/>
      <c r="CJ26" s="224"/>
      <c r="CK26" s="224"/>
      <c r="CL26" s="224"/>
      <c r="CM26" s="224"/>
      <c r="CN26" s="224"/>
      <c r="CO26" s="224"/>
      <c r="CP26" s="224"/>
      <c r="CQ26" s="224"/>
      <c r="CR26" s="224"/>
      <c r="CS26" s="224"/>
      <c r="CT26" s="224"/>
      <c r="CU26" s="224"/>
      <c r="CV26" s="224"/>
      <c r="CW26" s="224"/>
      <c r="CX26" s="224"/>
      <c r="CY26" s="224"/>
      <c r="CZ26" s="224"/>
      <c r="DA26" s="224"/>
      <c r="DB26" s="224"/>
      <c r="DC26" s="224"/>
      <c r="DD26" s="224"/>
      <c r="DE26" s="224"/>
      <c r="DF26" s="224"/>
      <c r="DG26" s="224"/>
      <c r="DH26" s="224"/>
      <c r="DI26" s="224"/>
      <c r="DJ26" s="224"/>
      <c r="DK26" s="224"/>
      <c r="DL26" s="224"/>
      <c r="DM26" s="224"/>
      <c r="DN26" s="224"/>
      <c r="DO26" s="224"/>
      <c r="DP26" s="224"/>
      <c r="DQ26" s="224"/>
      <c r="DR26" s="224"/>
      <c r="DS26" s="224"/>
      <c r="DT26" s="224"/>
      <c r="DU26" s="224"/>
      <c r="DV26" s="224"/>
      <c r="DW26" s="224"/>
      <c r="DX26" s="224"/>
      <c r="DY26" s="224"/>
      <c r="DZ26" s="224"/>
      <c r="EA26" s="224"/>
      <c r="EB26" s="224"/>
      <c r="EC26" s="224"/>
      <c r="ED26" s="224"/>
      <c r="EE26" s="224"/>
      <c r="EF26" s="224"/>
      <c r="EG26" s="224"/>
      <c r="EH26" s="224"/>
      <c r="EI26" s="224"/>
      <c r="EJ26" s="224"/>
      <c r="EK26" s="224"/>
      <c r="EL26" s="224"/>
      <c r="EM26" s="224"/>
      <c r="EN26" s="224"/>
      <c r="EO26" s="224"/>
      <c r="EP26" s="224"/>
      <c r="EQ26" s="224"/>
      <c r="ER26" s="224"/>
      <c r="ES26" s="224"/>
      <c r="ET26" s="224"/>
      <c r="EU26" s="224"/>
      <c r="EV26" s="224"/>
      <c r="EW26" s="224"/>
      <c r="EX26" s="224"/>
      <c r="EY26" s="224"/>
      <c r="EZ26" s="224"/>
      <c r="FA26" s="224"/>
      <c r="FB26" s="224"/>
      <c r="FC26" s="224"/>
      <c r="FD26" s="224"/>
      <c r="FE26" s="224"/>
      <c r="FF26" s="224"/>
      <c r="FG26" s="224"/>
      <c r="FH26" s="224"/>
      <c r="FI26" s="224"/>
      <c r="FJ26" s="224"/>
      <c r="FK26" s="224"/>
      <c r="FL26" s="224"/>
      <c r="FM26" s="224"/>
      <c r="FN26" s="224"/>
      <c r="FO26" s="224"/>
      <c r="FP26" s="224"/>
      <c r="FQ26" s="224"/>
      <c r="FR26" s="224"/>
      <c r="FS26" s="224"/>
      <c r="FT26" s="224"/>
      <c r="FU26" s="224"/>
      <c r="FV26" s="224"/>
      <c r="FW26" s="224"/>
      <c r="FX26" s="224"/>
      <c r="FY26" s="224"/>
      <c r="FZ26" s="224"/>
      <c r="GA26" s="224"/>
      <c r="GB26" s="224"/>
      <c r="GC26" s="224"/>
      <c r="GD26" s="224"/>
      <c r="GE26" s="224"/>
      <c r="GF26" s="224"/>
      <c r="GG26" s="224"/>
      <c r="GH26" s="224"/>
      <c r="GI26" s="224"/>
      <c r="GJ26" s="224"/>
      <c r="GK26" s="224"/>
      <c r="GL26" s="224"/>
      <c r="GM26" s="224"/>
      <c r="GN26" s="224"/>
      <c r="GO26" s="224"/>
      <c r="GP26" s="224"/>
      <c r="GQ26" s="224"/>
      <c r="GR26" s="224"/>
      <c r="GS26" s="224"/>
      <c r="GT26" s="224"/>
      <c r="GU26" s="224"/>
      <c r="GV26" s="224"/>
      <c r="GW26" s="224"/>
      <c r="GX26" s="224"/>
      <c r="GY26" s="224"/>
      <c r="GZ26" s="224"/>
      <c r="HA26" s="224"/>
      <c r="HB26" s="224"/>
      <c r="HC26" s="224"/>
      <c r="HD26" s="224"/>
      <c r="HE26" s="224"/>
      <c r="HF26" s="224"/>
      <c r="HG26" s="224"/>
      <c r="HH26" s="224"/>
      <c r="HI26" s="224"/>
      <c r="HJ26" s="224"/>
      <c r="HK26" s="224"/>
      <c r="HL26" s="224"/>
      <c r="HM26" s="224"/>
      <c r="HN26" s="224"/>
      <c r="HO26" s="224"/>
      <c r="HP26" s="224"/>
      <c r="HQ26" s="224"/>
      <c r="HR26" s="224"/>
      <c r="HS26" s="224"/>
      <c r="HT26" s="224"/>
      <c r="HU26" s="224"/>
      <c r="HV26" s="224"/>
      <c r="HW26" s="224"/>
      <c r="HX26" s="224"/>
      <c r="HY26" s="224"/>
      <c r="HZ26" s="224"/>
      <c r="IA26" s="224"/>
      <c r="IB26" s="224"/>
      <c r="IC26" s="224"/>
      <c r="ID26" s="224"/>
      <c r="IE26" s="224"/>
      <c r="IF26" s="224"/>
      <c r="IG26" s="224"/>
      <c r="IH26" s="224"/>
      <c r="II26" s="224"/>
      <c r="IJ26" s="224"/>
      <c r="IK26" s="224"/>
      <c r="IL26" s="224"/>
      <c r="IM26" s="224"/>
      <c r="IN26" s="224"/>
      <c r="IO26" s="224"/>
      <c r="IP26" s="224"/>
      <c r="IQ26" s="224"/>
      <c r="IR26" s="224"/>
      <c r="IS26" s="224"/>
      <c r="IT26" s="224"/>
      <c r="IU26" s="224"/>
      <c r="IV26" s="224"/>
    </row>
    <row r="27" spans="1:256" s="244" customFormat="1" x14ac:dyDescent="0.2">
      <c r="A27" s="224"/>
      <c r="B27" s="254" t="s">
        <v>339</v>
      </c>
      <c r="C27" s="255" t="str">
        <f ca="1">"1 cuota de $"&amp;TEXT(ROUND(J19*(1+6%)/4,2),"###,##0.00")&amp;" (al suscribir el Seguro). Y 3 cuota de $"&amp;TEXT(ROUND(J19*(1+6%)/4,2),"###,##0.00")&amp;" (en pagos trimestrales)."</f>
        <v>1 cuota de $119.44 (al suscribir el Seguro). Y 3 cuota de $119.44 (en pagos trimestrales).</v>
      </c>
      <c r="D27" s="246"/>
      <c r="E27" s="246"/>
      <c r="F27" s="246"/>
      <c r="G27" s="246"/>
      <c r="H27" s="246"/>
      <c r="I27" s="246"/>
      <c r="J27" s="246"/>
      <c r="K27" s="246"/>
      <c r="L27" s="246"/>
      <c r="M27" s="246"/>
      <c r="N27" s="224"/>
      <c r="Z27" s="224"/>
      <c r="AA27" s="224"/>
      <c r="AB27" s="224"/>
      <c r="AC27" s="224"/>
      <c r="AD27" s="224"/>
      <c r="AE27" s="224"/>
      <c r="AF27" s="224"/>
      <c r="AG27" s="224"/>
      <c r="AH27" s="224"/>
      <c r="AI27" s="224"/>
      <c r="AJ27" s="224"/>
      <c r="AK27" s="224"/>
      <c r="AL27" s="224"/>
      <c r="AM27" s="224"/>
      <c r="AN27" s="224"/>
      <c r="AO27" s="224"/>
      <c r="AP27" s="224"/>
      <c r="AQ27" s="224"/>
      <c r="AR27" s="224"/>
      <c r="AS27" s="224"/>
      <c r="AT27" s="224"/>
      <c r="AU27" s="224"/>
      <c r="AV27" s="224"/>
      <c r="AW27" s="224"/>
      <c r="AX27" s="224"/>
      <c r="AY27" s="224"/>
      <c r="AZ27" s="224"/>
      <c r="BA27" s="224"/>
      <c r="BB27" s="224"/>
      <c r="BC27" s="224"/>
      <c r="BD27" s="224"/>
      <c r="BE27" s="224"/>
      <c r="BF27" s="224"/>
      <c r="BG27" s="224"/>
      <c r="BH27" s="224"/>
      <c r="BI27" s="224"/>
      <c r="BJ27" s="224"/>
      <c r="BK27" s="224"/>
      <c r="BL27" s="224"/>
      <c r="BM27" s="224"/>
      <c r="BN27" s="224"/>
      <c r="BO27" s="224"/>
      <c r="BP27" s="224"/>
      <c r="BQ27" s="224"/>
      <c r="BR27" s="224"/>
      <c r="BS27" s="224"/>
      <c r="BT27" s="224"/>
      <c r="BU27" s="224"/>
      <c r="BV27" s="224"/>
      <c r="BW27" s="224"/>
      <c r="BX27" s="224"/>
      <c r="BY27" s="224"/>
      <c r="BZ27" s="224"/>
      <c r="CA27" s="224"/>
      <c r="CB27" s="224"/>
      <c r="CC27" s="224"/>
      <c r="CD27" s="224"/>
      <c r="CE27" s="224"/>
      <c r="CF27" s="224"/>
      <c r="CG27" s="224"/>
      <c r="CH27" s="224"/>
      <c r="CI27" s="224"/>
      <c r="CJ27" s="224"/>
      <c r="CK27" s="224"/>
      <c r="CL27" s="224"/>
      <c r="CM27" s="224"/>
      <c r="CN27" s="224"/>
      <c r="CO27" s="224"/>
      <c r="CP27" s="224"/>
      <c r="CQ27" s="224"/>
      <c r="CR27" s="224"/>
      <c r="CS27" s="224"/>
      <c r="CT27" s="224"/>
      <c r="CU27" s="224"/>
      <c r="CV27" s="224"/>
      <c r="CW27" s="224"/>
      <c r="CX27" s="224"/>
      <c r="CY27" s="224"/>
      <c r="CZ27" s="224"/>
      <c r="DA27" s="224"/>
      <c r="DB27" s="224"/>
      <c r="DC27" s="224"/>
      <c r="DD27" s="224"/>
      <c r="DE27" s="224"/>
      <c r="DF27" s="224"/>
      <c r="DG27" s="224"/>
      <c r="DH27" s="224"/>
      <c r="DI27" s="224"/>
      <c r="DJ27" s="224"/>
      <c r="DK27" s="224"/>
      <c r="DL27" s="224"/>
      <c r="DM27" s="224"/>
      <c r="DN27" s="224"/>
      <c r="DO27" s="224"/>
      <c r="DP27" s="224"/>
      <c r="DQ27" s="224"/>
      <c r="DR27" s="224"/>
      <c r="DS27" s="224"/>
      <c r="DT27" s="224"/>
      <c r="DU27" s="224"/>
      <c r="DV27" s="224"/>
      <c r="DW27" s="224"/>
      <c r="DX27" s="224"/>
      <c r="DY27" s="224"/>
      <c r="DZ27" s="224"/>
      <c r="EA27" s="224"/>
      <c r="EB27" s="224"/>
      <c r="EC27" s="224"/>
      <c r="ED27" s="224"/>
      <c r="EE27" s="224"/>
      <c r="EF27" s="224"/>
      <c r="EG27" s="224"/>
      <c r="EH27" s="224"/>
      <c r="EI27" s="224"/>
      <c r="EJ27" s="224"/>
      <c r="EK27" s="224"/>
      <c r="EL27" s="224"/>
      <c r="EM27" s="224"/>
      <c r="EN27" s="224"/>
      <c r="EO27" s="224"/>
      <c r="EP27" s="224"/>
      <c r="EQ27" s="224"/>
      <c r="ER27" s="224"/>
      <c r="ES27" s="224"/>
      <c r="ET27" s="224"/>
      <c r="EU27" s="224"/>
      <c r="EV27" s="224"/>
      <c r="EW27" s="224"/>
      <c r="EX27" s="224"/>
      <c r="EY27" s="224"/>
      <c r="EZ27" s="224"/>
      <c r="FA27" s="224"/>
      <c r="FB27" s="224"/>
      <c r="FC27" s="224"/>
      <c r="FD27" s="224"/>
      <c r="FE27" s="224"/>
      <c r="FF27" s="224"/>
      <c r="FG27" s="224"/>
      <c r="FH27" s="224"/>
      <c r="FI27" s="224"/>
      <c r="FJ27" s="224"/>
      <c r="FK27" s="224"/>
      <c r="FL27" s="224"/>
      <c r="FM27" s="224"/>
      <c r="FN27" s="224"/>
      <c r="FO27" s="224"/>
      <c r="FP27" s="224"/>
      <c r="FQ27" s="224"/>
      <c r="FR27" s="224"/>
      <c r="FS27" s="224"/>
      <c r="FT27" s="224"/>
      <c r="FU27" s="224"/>
      <c r="FV27" s="224"/>
      <c r="FW27" s="224"/>
      <c r="FX27" s="224"/>
      <c r="FY27" s="224"/>
      <c r="FZ27" s="224"/>
      <c r="GA27" s="224"/>
      <c r="GB27" s="224"/>
      <c r="GC27" s="224"/>
      <c r="GD27" s="224"/>
      <c r="GE27" s="224"/>
      <c r="GF27" s="224"/>
      <c r="GG27" s="224"/>
      <c r="GH27" s="224"/>
      <c r="GI27" s="224"/>
      <c r="GJ27" s="224"/>
      <c r="GK27" s="224"/>
      <c r="GL27" s="224"/>
      <c r="GM27" s="224"/>
      <c r="GN27" s="224"/>
      <c r="GO27" s="224"/>
      <c r="GP27" s="224"/>
      <c r="GQ27" s="224"/>
      <c r="GR27" s="224"/>
      <c r="GS27" s="224"/>
      <c r="GT27" s="224"/>
      <c r="GU27" s="224"/>
      <c r="GV27" s="224"/>
      <c r="GW27" s="224"/>
      <c r="GX27" s="224"/>
      <c r="GY27" s="224"/>
      <c r="GZ27" s="224"/>
      <c r="HA27" s="224"/>
      <c r="HB27" s="224"/>
      <c r="HC27" s="224"/>
      <c r="HD27" s="224"/>
      <c r="HE27" s="224"/>
      <c r="HF27" s="224"/>
      <c r="HG27" s="224"/>
      <c r="HH27" s="224"/>
      <c r="HI27" s="224"/>
      <c r="HJ27" s="224"/>
      <c r="HK27" s="224"/>
      <c r="HL27" s="224"/>
      <c r="HM27" s="224"/>
      <c r="HN27" s="224"/>
      <c r="HO27" s="224"/>
      <c r="HP27" s="224"/>
      <c r="HQ27" s="224"/>
      <c r="HR27" s="224"/>
      <c r="HS27" s="224"/>
      <c r="HT27" s="224"/>
      <c r="HU27" s="224"/>
      <c r="HV27" s="224"/>
      <c r="HW27" s="224"/>
      <c r="HX27" s="224"/>
      <c r="HY27" s="224"/>
      <c r="HZ27" s="224"/>
      <c r="IA27" s="224"/>
      <c r="IB27" s="224"/>
      <c r="IC27" s="224"/>
      <c r="ID27" s="224"/>
      <c r="IE27" s="224"/>
      <c r="IF27" s="224"/>
      <c r="IG27" s="224"/>
      <c r="IH27" s="224"/>
      <c r="II27" s="224"/>
      <c r="IJ27" s="224"/>
      <c r="IK27" s="224"/>
      <c r="IL27" s="224"/>
      <c r="IM27" s="224"/>
      <c r="IN27" s="224"/>
      <c r="IO27" s="224"/>
      <c r="IP27" s="224"/>
      <c r="IQ27" s="224"/>
      <c r="IR27" s="224"/>
      <c r="IS27" s="224"/>
      <c r="IT27" s="224"/>
      <c r="IU27" s="224"/>
      <c r="IV27" s="224"/>
    </row>
    <row r="28" spans="1:256" s="244" customFormat="1" x14ac:dyDescent="0.2">
      <c r="A28" s="224"/>
      <c r="B28" s="254" t="s">
        <v>340</v>
      </c>
      <c r="C28" s="255" t="str">
        <f ca="1">"1 cuota de $"&amp;TEXT(ROUND(J19*(1+7%)/12,2),"###,##0.00")&amp;" (al suscribir el Seguro). Y 11 cuota de $"&amp;TEXT(ROUND(J19*(1+7%)/12,2),"###,##0.00")&amp;" (en pagos mensuales)."</f>
        <v>1 cuota de $40.19 (al suscribir el Seguro). Y 11 cuota de $40.19 (en pagos mensuales).</v>
      </c>
      <c r="D28" s="255"/>
      <c r="E28" s="246"/>
      <c r="F28" s="246"/>
      <c r="G28" s="246"/>
      <c r="H28" s="246"/>
      <c r="I28" s="246"/>
      <c r="J28" s="246"/>
      <c r="K28" s="246"/>
      <c r="L28" s="246"/>
      <c r="M28" s="246"/>
      <c r="N28" s="224"/>
      <c r="Z28" s="224"/>
      <c r="AA28" s="224"/>
      <c r="AB28" s="224"/>
      <c r="AC28" s="224"/>
      <c r="AD28" s="224"/>
      <c r="AE28" s="224"/>
      <c r="AF28" s="224"/>
      <c r="AG28" s="224"/>
      <c r="AH28" s="224"/>
      <c r="AI28" s="224"/>
      <c r="AJ28" s="224"/>
      <c r="AK28" s="224"/>
      <c r="AL28" s="224"/>
      <c r="AM28" s="224"/>
      <c r="AN28" s="224"/>
      <c r="AO28" s="224"/>
      <c r="AP28" s="224"/>
      <c r="AQ28" s="224"/>
      <c r="AR28" s="224"/>
      <c r="AS28" s="224"/>
      <c r="AT28" s="224"/>
      <c r="AU28" s="224"/>
      <c r="AV28" s="224"/>
      <c r="AW28" s="224"/>
      <c r="AX28" s="224"/>
      <c r="AY28" s="224"/>
      <c r="AZ28" s="224"/>
      <c r="BA28" s="224"/>
      <c r="BB28" s="224"/>
      <c r="BC28" s="224"/>
      <c r="BD28" s="224"/>
      <c r="BE28" s="224"/>
      <c r="BF28" s="224"/>
      <c r="BG28" s="224"/>
      <c r="BH28" s="224"/>
      <c r="BI28" s="224"/>
      <c r="BJ28" s="224"/>
      <c r="BK28" s="224"/>
      <c r="BL28" s="224"/>
      <c r="BM28" s="224"/>
      <c r="BN28" s="224"/>
      <c r="BO28" s="224"/>
      <c r="BP28" s="224"/>
      <c r="BQ28" s="224"/>
      <c r="BR28" s="224"/>
      <c r="BS28" s="224"/>
      <c r="BT28" s="224"/>
      <c r="BU28" s="224"/>
      <c r="BV28" s="224"/>
      <c r="BW28" s="224"/>
      <c r="BX28" s="224"/>
      <c r="BY28" s="224"/>
      <c r="BZ28" s="224"/>
      <c r="CA28" s="224"/>
      <c r="CB28" s="224"/>
      <c r="CC28" s="224"/>
      <c r="CD28" s="224"/>
      <c r="CE28" s="224"/>
      <c r="CF28" s="224"/>
      <c r="CG28" s="224"/>
      <c r="CH28" s="224"/>
      <c r="CI28" s="224"/>
      <c r="CJ28" s="224"/>
      <c r="CK28" s="224"/>
      <c r="CL28" s="224"/>
      <c r="CM28" s="224"/>
      <c r="CN28" s="224"/>
      <c r="CO28" s="224"/>
      <c r="CP28" s="224"/>
      <c r="CQ28" s="224"/>
      <c r="CR28" s="224"/>
      <c r="CS28" s="224"/>
      <c r="CT28" s="224"/>
      <c r="CU28" s="224"/>
      <c r="CV28" s="224"/>
      <c r="CW28" s="224"/>
      <c r="CX28" s="224"/>
      <c r="CY28" s="224"/>
      <c r="CZ28" s="224"/>
      <c r="DA28" s="224"/>
      <c r="DB28" s="224"/>
      <c r="DC28" s="224"/>
      <c r="DD28" s="224"/>
      <c r="DE28" s="224"/>
      <c r="DF28" s="224"/>
      <c r="DG28" s="224"/>
      <c r="DH28" s="224"/>
      <c r="DI28" s="224"/>
      <c r="DJ28" s="224"/>
      <c r="DK28" s="224"/>
      <c r="DL28" s="224"/>
      <c r="DM28" s="224"/>
      <c r="DN28" s="224"/>
      <c r="DO28" s="224"/>
      <c r="DP28" s="224"/>
      <c r="DQ28" s="224"/>
      <c r="DR28" s="224"/>
      <c r="DS28" s="224"/>
      <c r="DT28" s="224"/>
      <c r="DU28" s="224"/>
      <c r="DV28" s="224"/>
      <c r="DW28" s="224"/>
      <c r="DX28" s="224"/>
      <c r="DY28" s="224"/>
      <c r="DZ28" s="224"/>
      <c r="EA28" s="224"/>
      <c r="EB28" s="224"/>
      <c r="EC28" s="224"/>
      <c r="ED28" s="224"/>
      <c r="EE28" s="224"/>
      <c r="EF28" s="224"/>
      <c r="EG28" s="224"/>
      <c r="EH28" s="224"/>
      <c r="EI28" s="224"/>
      <c r="EJ28" s="224"/>
      <c r="EK28" s="224"/>
      <c r="EL28" s="224"/>
      <c r="EM28" s="224"/>
      <c r="EN28" s="224"/>
      <c r="EO28" s="224"/>
      <c r="EP28" s="224"/>
      <c r="EQ28" s="224"/>
      <c r="ER28" s="224"/>
      <c r="ES28" s="224"/>
      <c r="ET28" s="224"/>
      <c r="EU28" s="224"/>
      <c r="EV28" s="224"/>
      <c r="EW28" s="224"/>
      <c r="EX28" s="224"/>
      <c r="EY28" s="224"/>
      <c r="EZ28" s="224"/>
      <c r="FA28" s="224"/>
      <c r="FB28" s="224"/>
      <c r="FC28" s="224"/>
      <c r="FD28" s="224"/>
      <c r="FE28" s="224"/>
      <c r="FF28" s="224"/>
      <c r="FG28" s="224"/>
      <c r="FH28" s="224"/>
      <c r="FI28" s="224"/>
      <c r="FJ28" s="224"/>
      <c r="FK28" s="224"/>
      <c r="FL28" s="224"/>
      <c r="FM28" s="224"/>
      <c r="FN28" s="224"/>
      <c r="FO28" s="224"/>
      <c r="FP28" s="224"/>
      <c r="FQ28" s="224"/>
      <c r="FR28" s="224"/>
      <c r="FS28" s="224"/>
      <c r="FT28" s="224"/>
      <c r="FU28" s="224"/>
      <c r="FV28" s="224"/>
      <c r="FW28" s="224"/>
      <c r="FX28" s="224"/>
      <c r="FY28" s="224"/>
      <c r="FZ28" s="224"/>
      <c r="GA28" s="224"/>
      <c r="GB28" s="224"/>
      <c r="GC28" s="224"/>
      <c r="GD28" s="224"/>
      <c r="GE28" s="224"/>
      <c r="GF28" s="224"/>
      <c r="GG28" s="224"/>
      <c r="GH28" s="224"/>
      <c r="GI28" s="224"/>
      <c r="GJ28" s="224"/>
      <c r="GK28" s="224"/>
      <c r="GL28" s="224"/>
      <c r="GM28" s="224"/>
      <c r="GN28" s="224"/>
      <c r="GO28" s="224"/>
      <c r="GP28" s="224"/>
      <c r="GQ28" s="224"/>
      <c r="GR28" s="224"/>
      <c r="GS28" s="224"/>
      <c r="GT28" s="224"/>
      <c r="GU28" s="224"/>
      <c r="GV28" s="224"/>
      <c r="GW28" s="224"/>
      <c r="GX28" s="224"/>
      <c r="GY28" s="224"/>
      <c r="GZ28" s="224"/>
      <c r="HA28" s="224"/>
      <c r="HB28" s="224"/>
      <c r="HC28" s="224"/>
      <c r="HD28" s="224"/>
      <c r="HE28" s="224"/>
      <c r="HF28" s="224"/>
      <c r="HG28" s="224"/>
      <c r="HH28" s="224"/>
      <c r="HI28" s="224"/>
      <c r="HJ28" s="224"/>
      <c r="HK28" s="224"/>
      <c r="HL28" s="224"/>
      <c r="HM28" s="224"/>
      <c r="HN28" s="224"/>
      <c r="HO28" s="224"/>
      <c r="HP28" s="224"/>
      <c r="HQ28" s="224"/>
      <c r="HR28" s="224"/>
      <c r="HS28" s="224"/>
      <c r="HT28" s="224"/>
      <c r="HU28" s="224"/>
      <c r="HV28" s="224"/>
      <c r="HW28" s="224"/>
      <c r="HX28" s="224"/>
      <c r="HY28" s="224"/>
      <c r="HZ28" s="224"/>
      <c r="IA28" s="224"/>
      <c r="IB28" s="224"/>
      <c r="IC28" s="224"/>
      <c r="ID28" s="224"/>
      <c r="IE28" s="224"/>
      <c r="IF28" s="224"/>
      <c r="IG28" s="224"/>
      <c r="IH28" s="224"/>
      <c r="II28" s="224"/>
      <c r="IJ28" s="224"/>
      <c r="IK28" s="224"/>
      <c r="IL28" s="224"/>
      <c r="IM28" s="224"/>
      <c r="IN28" s="224"/>
      <c r="IO28" s="224"/>
      <c r="IP28" s="224"/>
      <c r="IQ28" s="224"/>
      <c r="IR28" s="224"/>
      <c r="IS28" s="224"/>
      <c r="IT28" s="224"/>
      <c r="IU28" s="224"/>
      <c r="IV28" s="224"/>
    </row>
    <row r="29" spans="1:256" s="244" customFormat="1" x14ac:dyDescent="0.2">
      <c r="A29" s="224"/>
      <c r="B29" s="279" t="s">
        <v>377</v>
      </c>
      <c r="C29" s="279"/>
      <c r="D29" s="279"/>
      <c r="E29" s="279"/>
      <c r="F29" s="279"/>
      <c r="G29" s="279"/>
      <c r="H29" s="279"/>
      <c r="I29" s="279"/>
      <c r="J29" s="279"/>
      <c r="K29" s="279"/>
      <c r="L29" s="279"/>
      <c r="M29" s="279"/>
      <c r="N29" s="279"/>
      <c r="Z29" s="224"/>
      <c r="AA29" s="224"/>
      <c r="AB29" s="224"/>
      <c r="AC29" s="224"/>
      <c r="AD29" s="224"/>
      <c r="AE29" s="224"/>
      <c r="AF29" s="224"/>
      <c r="AG29" s="224"/>
      <c r="AH29" s="224"/>
      <c r="AI29" s="224"/>
      <c r="AJ29" s="224"/>
      <c r="AK29" s="224"/>
      <c r="AL29" s="224"/>
      <c r="AM29" s="224"/>
      <c r="AN29" s="224"/>
      <c r="AO29" s="224"/>
      <c r="AP29" s="224"/>
      <c r="AQ29" s="224"/>
      <c r="AR29" s="224"/>
      <c r="AS29" s="224"/>
      <c r="AT29" s="224"/>
      <c r="AU29" s="224"/>
      <c r="AV29" s="224"/>
      <c r="AW29" s="224"/>
      <c r="AX29" s="224"/>
      <c r="AY29" s="224"/>
      <c r="AZ29" s="224"/>
      <c r="BA29" s="224"/>
      <c r="BB29" s="224"/>
      <c r="BC29" s="224"/>
      <c r="BD29" s="224"/>
      <c r="BE29" s="224"/>
      <c r="BF29" s="224"/>
      <c r="BG29" s="224"/>
      <c r="BH29" s="224"/>
      <c r="BI29" s="224"/>
      <c r="BJ29" s="224"/>
      <c r="BK29" s="224"/>
      <c r="BL29" s="224"/>
      <c r="BM29" s="224"/>
      <c r="BN29" s="224"/>
      <c r="BO29" s="224"/>
      <c r="BP29" s="224"/>
      <c r="BQ29" s="224"/>
      <c r="BR29" s="224"/>
      <c r="BS29" s="224"/>
      <c r="BT29" s="224"/>
      <c r="BU29" s="224"/>
      <c r="BV29" s="224"/>
      <c r="BW29" s="224"/>
      <c r="BX29" s="224"/>
      <c r="BY29" s="224"/>
      <c r="BZ29" s="224"/>
      <c r="CA29" s="224"/>
      <c r="CB29" s="224"/>
      <c r="CC29" s="224"/>
      <c r="CD29" s="224"/>
      <c r="CE29" s="224"/>
      <c r="CF29" s="224"/>
      <c r="CG29" s="224"/>
      <c r="CH29" s="224"/>
      <c r="CI29" s="224"/>
      <c r="CJ29" s="224"/>
      <c r="CK29" s="224"/>
      <c r="CL29" s="224"/>
      <c r="CM29" s="224"/>
      <c r="CN29" s="224"/>
      <c r="CO29" s="224"/>
      <c r="CP29" s="224"/>
      <c r="CQ29" s="224"/>
      <c r="CR29" s="224"/>
      <c r="CS29" s="224"/>
      <c r="CT29" s="224"/>
      <c r="CU29" s="224"/>
      <c r="CV29" s="224"/>
      <c r="CW29" s="224"/>
      <c r="CX29" s="224"/>
      <c r="CY29" s="224"/>
      <c r="CZ29" s="224"/>
      <c r="DA29" s="224"/>
      <c r="DB29" s="224"/>
      <c r="DC29" s="224"/>
      <c r="DD29" s="224"/>
      <c r="DE29" s="224"/>
      <c r="DF29" s="224"/>
      <c r="DG29" s="224"/>
      <c r="DH29" s="224"/>
      <c r="DI29" s="224"/>
      <c r="DJ29" s="224"/>
      <c r="DK29" s="224"/>
      <c r="DL29" s="224"/>
      <c r="DM29" s="224"/>
      <c r="DN29" s="224"/>
      <c r="DO29" s="224"/>
      <c r="DP29" s="224"/>
      <c r="DQ29" s="224"/>
      <c r="DR29" s="224"/>
      <c r="DS29" s="224"/>
      <c r="DT29" s="224"/>
      <c r="DU29" s="224"/>
      <c r="DV29" s="224"/>
      <c r="DW29" s="224"/>
      <c r="DX29" s="224"/>
      <c r="DY29" s="224"/>
      <c r="DZ29" s="224"/>
      <c r="EA29" s="224"/>
      <c r="EB29" s="224"/>
      <c r="EC29" s="224"/>
      <c r="ED29" s="224"/>
      <c r="EE29" s="224"/>
      <c r="EF29" s="224"/>
      <c r="EG29" s="224"/>
      <c r="EH29" s="224"/>
      <c r="EI29" s="224"/>
      <c r="EJ29" s="224"/>
      <c r="EK29" s="224"/>
      <c r="EL29" s="224"/>
      <c r="EM29" s="224"/>
      <c r="EN29" s="224"/>
      <c r="EO29" s="224"/>
      <c r="EP29" s="224"/>
      <c r="EQ29" s="224"/>
      <c r="ER29" s="224"/>
      <c r="ES29" s="224"/>
      <c r="ET29" s="224"/>
      <c r="EU29" s="224"/>
      <c r="EV29" s="224"/>
      <c r="EW29" s="224"/>
      <c r="EX29" s="224"/>
      <c r="EY29" s="224"/>
      <c r="EZ29" s="224"/>
      <c r="FA29" s="224"/>
      <c r="FB29" s="224"/>
      <c r="FC29" s="224"/>
      <c r="FD29" s="224"/>
      <c r="FE29" s="224"/>
      <c r="FF29" s="224"/>
      <c r="FG29" s="224"/>
      <c r="FH29" s="224"/>
      <c r="FI29" s="224"/>
      <c r="FJ29" s="224"/>
      <c r="FK29" s="224"/>
      <c r="FL29" s="224"/>
      <c r="FM29" s="224"/>
      <c r="FN29" s="224"/>
      <c r="FO29" s="224"/>
      <c r="FP29" s="224"/>
      <c r="FQ29" s="224"/>
      <c r="FR29" s="224"/>
      <c r="FS29" s="224"/>
      <c r="FT29" s="224"/>
      <c r="FU29" s="224"/>
      <c r="FV29" s="224"/>
      <c r="FW29" s="224"/>
      <c r="FX29" s="224"/>
      <c r="FY29" s="224"/>
      <c r="FZ29" s="224"/>
      <c r="GA29" s="224"/>
      <c r="GB29" s="224"/>
      <c r="GC29" s="224"/>
      <c r="GD29" s="224"/>
      <c r="GE29" s="224"/>
      <c r="GF29" s="224"/>
      <c r="GG29" s="224"/>
      <c r="GH29" s="224"/>
      <c r="GI29" s="224"/>
      <c r="GJ29" s="224"/>
      <c r="GK29" s="224"/>
      <c r="GL29" s="224"/>
      <c r="GM29" s="224"/>
      <c r="GN29" s="224"/>
      <c r="GO29" s="224"/>
      <c r="GP29" s="224"/>
      <c r="GQ29" s="224"/>
      <c r="GR29" s="224"/>
      <c r="GS29" s="224"/>
      <c r="GT29" s="224"/>
      <c r="GU29" s="224"/>
      <c r="GV29" s="224"/>
      <c r="GW29" s="224"/>
      <c r="GX29" s="224"/>
      <c r="GY29" s="224"/>
      <c r="GZ29" s="224"/>
      <c r="HA29" s="224"/>
      <c r="HB29" s="224"/>
      <c r="HC29" s="224"/>
      <c r="HD29" s="224"/>
      <c r="HE29" s="224"/>
      <c r="HF29" s="224"/>
      <c r="HG29" s="224"/>
      <c r="HH29" s="224"/>
      <c r="HI29" s="224"/>
      <c r="HJ29" s="224"/>
      <c r="HK29" s="224"/>
      <c r="HL29" s="224"/>
      <c r="HM29" s="224"/>
      <c r="HN29" s="224"/>
      <c r="HO29" s="224"/>
      <c r="HP29" s="224"/>
      <c r="HQ29" s="224"/>
      <c r="HR29" s="224"/>
      <c r="HS29" s="224"/>
      <c r="HT29" s="224"/>
      <c r="HU29" s="224"/>
      <c r="HV29" s="224"/>
      <c r="HW29" s="224"/>
      <c r="HX29" s="224"/>
      <c r="HY29" s="224"/>
      <c r="HZ29" s="224"/>
      <c r="IA29" s="224"/>
      <c r="IB29" s="224"/>
      <c r="IC29" s="224"/>
      <c r="ID29" s="224"/>
      <c r="IE29" s="224"/>
      <c r="IF29" s="224"/>
      <c r="IG29" s="224"/>
      <c r="IH29" s="224"/>
      <c r="II29" s="224"/>
      <c r="IJ29" s="224"/>
      <c r="IK29" s="224"/>
      <c r="IL29" s="224"/>
      <c r="IM29" s="224"/>
      <c r="IN29" s="224"/>
      <c r="IO29" s="224"/>
      <c r="IP29" s="224"/>
      <c r="IQ29" s="224"/>
      <c r="IR29" s="224"/>
      <c r="IS29" s="224"/>
      <c r="IT29" s="224"/>
      <c r="IU29" s="224"/>
      <c r="IV29" s="224"/>
    </row>
    <row r="30" spans="1:256" s="244" customFormat="1" x14ac:dyDescent="0.2">
      <c r="A30" s="224"/>
      <c r="B30" s="224"/>
      <c r="C30" s="224"/>
      <c r="D30" s="224"/>
      <c r="E30" s="224"/>
      <c r="F30" s="224"/>
      <c r="G30" s="224"/>
      <c r="H30" s="224"/>
      <c r="I30" s="224"/>
      <c r="J30" s="224"/>
      <c r="K30" s="224"/>
      <c r="L30" s="224"/>
      <c r="M30" s="224"/>
      <c r="N30" s="224"/>
      <c r="Z30" s="224"/>
      <c r="AA30" s="224"/>
      <c r="AB30" s="224"/>
      <c r="AC30" s="224"/>
      <c r="AD30" s="224"/>
      <c r="AE30" s="224"/>
      <c r="AF30" s="224"/>
      <c r="AG30" s="224"/>
      <c r="AH30" s="224"/>
      <c r="AI30" s="224"/>
      <c r="AJ30" s="224"/>
      <c r="AK30" s="224"/>
      <c r="AL30" s="224"/>
      <c r="AM30" s="224"/>
      <c r="AN30" s="224"/>
      <c r="AO30" s="224"/>
      <c r="AP30" s="224"/>
      <c r="AQ30" s="224"/>
      <c r="AR30" s="224"/>
      <c r="AS30" s="224"/>
      <c r="AT30" s="224"/>
      <c r="AU30" s="224"/>
      <c r="AV30" s="224"/>
      <c r="AW30" s="224"/>
      <c r="AX30" s="224"/>
      <c r="AY30" s="224"/>
      <c r="AZ30" s="224"/>
      <c r="BA30" s="224"/>
      <c r="BB30" s="224"/>
      <c r="BC30" s="224"/>
      <c r="BD30" s="224"/>
      <c r="BE30" s="224"/>
      <c r="BF30" s="224"/>
      <c r="BG30" s="224"/>
      <c r="BH30" s="224"/>
      <c r="BI30" s="224"/>
      <c r="BJ30" s="224"/>
      <c r="BK30" s="224"/>
      <c r="BL30" s="224"/>
      <c r="BM30" s="224"/>
      <c r="BN30" s="224"/>
      <c r="BO30" s="224"/>
      <c r="BP30" s="224"/>
      <c r="BQ30" s="224"/>
      <c r="BR30" s="224"/>
      <c r="BS30" s="224"/>
      <c r="BT30" s="224"/>
      <c r="BU30" s="224"/>
      <c r="BV30" s="224"/>
      <c r="BW30" s="224"/>
      <c r="BX30" s="224"/>
      <c r="BY30" s="224"/>
      <c r="BZ30" s="224"/>
      <c r="CA30" s="224"/>
      <c r="CB30" s="224"/>
      <c r="CC30" s="224"/>
      <c r="CD30" s="224"/>
      <c r="CE30" s="224"/>
      <c r="CF30" s="224"/>
      <c r="CG30" s="224"/>
      <c r="CH30" s="224"/>
      <c r="CI30" s="224"/>
      <c r="CJ30" s="224"/>
      <c r="CK30" s="224"/>
      <c r="CL30" s="224"/>
      <c r="CM30" s="224"/>
      <c r="CN30" s="224"/>
      <c r="CO30" s="224"/>
      <c r="CP30" s="224"/>
      <c r="CQ30" s="224"/>
      <c r="CR30" s="224"/>
      <c r="CS30" s="224"/>
      <c r="CT30" s="224"/>
      <c r="CU30" s="224"/>
      <c r="CV30" s="224"/>
      <c r="CW30" s="224"/>
      <c r="CX30" s="224"/>
      <c r="CY30" s="224"/>
      <c r="CZ30" s="224"/>
      <c r="DA30" s="224"/>
      <c r="DB30" s="224"/>
      <c r="DC30" s="224"/>
      <c r="DD30" s="224"/>
      <c r="DE30" s="224"/>
      <c r="DF30" s="224"/>
      <c r="DG30" s="224"/>
      <c r="DH30" s="224"/>
      <c r="DI30" s="224"/>
      <c r="DJ30" s="224"/>
      <c r="DK30" s="224"/>
      <c r="DL30" s="224"/>
      <c r="DM30" s="224"/>
      <c r="DN30" s="224"/>
      <c r="DO30" s="224"/>
      <c r="DP30" s="224"/>
      <c r="DQ30" s="224"/>
      <c r="DR30" s="224"/>
      <c r="DS30" s="224"/>
      <c r="DT30" s="224"/>
      <c r="DU30" s="224"/>
      <c r="DV30" s="224"/>
      <c r="DW30" s="224"/>
      <c r="DX30" s="224"/>
      <c r="DY30" s="224"/>
      <c r="DZ30" s="224"/>
      <c r="EA30" s="224"/>
      <c r="EB30" s="224"/>
      <c r="EC30" s="224"/>
      <c r="ED30" s="224"/>
      <c r="EE30" s="224"/>
      <c r="EF30" s="224"/>
      <c r="EG30" s="224"/>
      <c r="EH30" s="224"/>
      <c r="EI30" s="224"/>
      <c r="EJ30" s="224"/>
      <c r="EK30" s="224"/>
      <c r="EL30" s="224"/>
      <c r="EM30" s="224"/>
      <c r="EN30" s="224"/>
      <c r="EO30" s="224"/>
      <c r="EP30" s="224"/>
      <c r="EQ30" s="224"/>
      <c r="ER30" s="224"/>
      <c r="ES30" s="224"/>
      <c r="ET30" s="224"/>
      <c r="EU30" s="224"/>
      <c r="EV30" s="224"/>
      <c r="EW30" s="224"/>
      <c r="EX30" s="224"/>
      <c r="EY30" s="224"/>
      <c r="EZ30" s="224"/>
      <c r="FA30" s="224"/>
      <c r="FB30" s="224"/>
      <c r="FC30" s="224"/>
      <c r="FD30" s="224"/>
      <c r="FE30" s="224"/>
      <c r="FF30" s="224"/>
      <c r="FG30" s="224"/>
      <c r="FH30" s="224"/>
      <c r="FI30" s="224"/>
      <c r="FJ30" s="224"/>
      <c r="FK30" s="224"/>
      <c r="FL30" s="224"/>
      <c r="FM30" s="224"/>
      <c r="FN30" s="224"/>
      <c r="FO30" s="224"/>
      <c r="FP30" s="224"/>
      <c r="FQ30" s="224"/>
      <c r="FR30" s="224"/>
      <c r="FS30" s="224"/>
      <c r="FT30" s="224"/>
      <c r="FU30" s="224"/>
      <c r="FV30" s="224"/>
      <c r="FW30" s="224"/>
      <c r="FX30" s="224"/>
      <c r="FY30" s="224"/>
      <c r="FZ30" s="224"/>
      <c r="GA30" s="224"/>
      <c r="GB30" s="224"/>
      <c r="GC30" s="224"/>
      <c r="GD30" s="224"/>
      <c r="GE30" s="224"/>
      <c r="GF30" s="224"/>
      <c r="GG30" s="224"/>
      <c r="GH30" s="224"/>
      <c r="GI30" s="224"/>
      <c r="GJ30" s="224"/>
      <c r="GK30" s="224"/>
      <c r="GL30" s="224"/>
      <c r="GM30" s="224"/>
      <c r="GN30" s="224"/>
      <c r="GO30" s="224"/>
      <c r="GP30" s="224"/>
      <c r="GQ30" s="224"/>
      <c r="GR30" s="224"/>
      <c r="GS30" s="224"/>
      <c r="GT30" s="224"/>
      <c r="GU30" s="224"/>
      <c r="GV30" s="224"/>
      <c r="GW30" s="224"/>
      <c r="GX30" s="224"/>
      <c r="GY30" s="224"/>
      <c r="GZ30" s="224"/>
      <c r="HA30" s="224"/>
      <c r="HB30" s="224"/>
      <c r="HC30" s="224"/>
      <c r="HD30" s="224"/>
      <c r="HE30" s="224"/>
      <c r="HF30" s="224"/>
      <c r="HG30" s="224"/>
      <c r="HH30" s="224"/>
      <c r="HI30" s="224"/>
      <c r="HJ30" s="224"/>
      <c r="HK30" s="224"/>
      <c r="HL30" s="224"/>
      <c r="HM30" s="224"/>
      <c r="HN30" s="224"/>
      <c r="HO30" s="224"/>
      <c r="HP30" s="224"/>
      <c r="HQ30" s="224"/>
      <c r="HR30" s="224"/>
      <c r="HS30" s="224"/>
      <c r="HT30" s="224"/>
      <c r="HU30" s="224"/>
      <c r="HV30" s="224"/>
      <c r="HW30" s="224"/>
      <c r="HX30" s="224"/>
      <c r="HY30" s="224"/>
      <c r="HZ30" s="224"/>
      <c r="IA30" s="224"/>
      <c r="IB30" s="224"/>
      <c r="IC30" s="224"/>
      <c r="ID30" s="224"/>
      <c r="IE30" s="224"/>
      <c r="IF30" s="224"/>
      <c r="IG30" s="224"/>
      <c r="IH30" s="224"/>
      <c r="II30" s="224"/>
      <c r="IJ30" s="224"/>
      <c r="IK30" s="224"/>
      <c r="IL30" s="224"/>
      <c r="IM30" s="224"/>
      <c r="IN30" s="224"/>
      <c r="IO30" s="224"/>
      <c r="IP30" s="224"/>
      <c r="IQ30" s="224"/>
      <c r="IR30" s="224"/>
      <c r="IS30" s="224"/>
      <c r="IT30" s="224"/>
      <c r="IU30" s="224"/>
      <c r="IV30" s="224"/>
    </row>
    <row r="31" spans="1:256" s="244" customFormat="1" x14ac:dyDescent="0.2">
      <c r="A31" s="224"/>
      <c r="B31" s="226" t="s">
        <v>341</v>
      </c>
      <c r="C31" s="226"/>
      <c r="D31" s="224"/>
      <c r="E31" s="224"/>
      <c r="F31" s="224"/>
      <c r="G31" s="224"/>
      <c r="H31" s="224"/>
      <c r="I31" s="224"/>
      <c r="J31" s="224"/>
      <c r="K31" s="224"/>
      <c r="L31" s="224"/>
      <c r="M31" s="224"/>
      <c r="N31" s="224"/>
      <c r="Z31" s="224"/>
      <c r="AA31" s="224"/>
      <c r="AB31" s="224"/>
      <c r="AC31" s="224"/>
      <c r="AD31" s="224"/>
      <c r="AE31" s="224"/>
      <c r="AF31" s="224"/>
      <c r="AG31" s="224"/>
      <c r="AH31" s="224"/>
      <c r="AI31" s="224"/>
      <c r="AJ31" s="224"/>
      <c r="AK31" s="224"/>
      <c r="AL31" s="224"/>
      <c r="AM31" s="224"/>
      <c r="AN31" s="224"/>
      <c r="AO31" s="224"/>
      <c r="AP31" s="224"/>
      <c r="AQ31" s="224"/>
      <c r="AR31" s="224"/>
      <c r="AS31" s="224"/>
      <c r="AT31" s="224"/>
      <c r="AU31" s="224"/>
      <c r="AV31" s="224"/>
      <c r="AW31" s="224"/>
      <c r="AX31" s="224"/>
      <c r="AY31" s="224"/>
      <c r="AZ31" s="224"/>
      <c r="BA31" s="224"/>
      <c r="BB31" s="224"/>
      <c r="BC31" s="224"/>
      <c r="BD31" s="224"/>
      <c r="BE31" s="224"/>
      <c r="BF31" s="224"/>
      <c r="BG31" s="224"/>
      <c r="BH31" s="224"/>
      <c r="BI31" s="224"/>
      <c r="BJ31" s="224"/>
      <c r="BK31" s="224"/>
      <c r="BL31" s="224"/>
      <c r="BM31" s="224"/>
      <c r="BN31" s="224"/>
      <c r="BO31" s="224"/>
      <c r="BP31" s="224"/>
      <c r="BQ31" s="224"/>
      <c r="BR31" s="224"/>
      <c r="BS31" s="224"/>
      <c r="BT31" s="224"/>
      <c r="BU31" s="224"/>
      <c r="BV31" s="224"/>
      <c r="BW31" s="224"/>
      <c r="BX31" s="224"/>
      <c r="BY31" s="224"/>
      <c r="BZ31" s="224"/>
      <c r="CA31" s="224"/>
      <c r="CB31" s="224"/>
      <c r="CC31" s="224"/>
      <c r="CD31" s="224"/>
      <c r="CE31" s="224"/>
      <c r="CF31" s="224"/>
      <c r="CG31" s="224"/>
      <c r="CH31" s="224"/>
      <c r="CI31" s="224"/>
      <c r="CJ31" s="224"/>
      <c r="CK31" s="224"/>
      <c r="CL31" s="224"/>
      <c r="CM31" s="224"/>
      <c r="CN31" s="224"/>
      <c r="CO31" s="224"/>
      <c r="CP31" s="224"/>
      <c r="CQ31" s="224"/>
      <c r="CR31" s="224"/>
      <c r="CS31" s="224"/>
      <c r="CT31" s="224"/>
      <c r="CU31" s="224"/>
      <c r="CV31" s="224"/>
      <c r="CW31" s="224"/>
      <c r="CX31" s="224"/>
      <c r="CY31" s="224"/>
      <c r="CZ31" s="224"/>
      <c r="DA31" s="224"/>
      <c r="DB31" s="224"/>
      <c r="DC31" s="224"/>
      <c r="DD31" s="224"/>
      <c r="DE31" s="224"/>
      <c r="DF31" s="224"/>
      <c r="DG31" s="224"/>
      <c r="DH31" s="224"/>
      <c r="DI31" s="224"/>
      <c r="DJ31" s="224"/>
      <c r="DK31" s="224"/>
      <c r="DL31" s="224"/>
      <c r="DM31" s="224"/>
      <c r="DN31" s="224"/>
      <c r="DO31" s="224"/>
      <c r="DP31" s="224"/>
      <c r="DQ31" s="224"/>
      <c r="DR31" s="224"/>
      <c r="DS31" s="224"/>
      <c r="DT31" s="224"/>
      <c r="DU31" s="224"/>
      <c r="DV31" s="224"/>
      <c r="DW31" s="224"/>
      <c r="DX31" s="224"/>
      <c r="DY31" s="224"/>
      <c r="DZ31" s="224"/>
      <c r="EA31" s="224"/>
      <c r="EB31" s="224"/>
      <c r="EC31" s="224"/>
      <c r="ED31" s="224"/>
      <c r="EE31" s="224"/>
      <c r="EF31" s="224"/>
      <c r="EG31" s="224"/>
      <c r="EH31" s="224"/>
      <c r="EI31" s="224"/>
      <c r="EJ31" s="224"/>
      <c r="EK31" s="224"/>
      <c r="EL31" s="224"/>
      <c r="EM31" s="224"/>
      <c r="EN31" s="224"/>
      <c r="EO31" s="224"/>
      <c r="EP31" s="224"/>
      <c r="EQ31" s="224"/>
      <c r="ER31" s="224"/>
      <c r="ES31" s="224"/>
      <c r="ET31" s="224"/>
      <c r="EU31" s="224"/>
      <c r="EV31" s="224"/>
      <c r="EW31" s="224"/>
      <c r="EX31" s="224"/>
      <c r="EY31" s="224"/>
      <c r="EZ31" s="224"/>
      <c r="FA31" s="224"/>
      <c r="FB31" s="224"/>
      <c r="FC31" s="224"/>
      <c r="FD31" s="224"/>
      <c r="FE31" s="224"/>
      <c r="FF31" s="224"/>
      <c r="FG31" s="224"/>
      <c r="FH31" s="224"/>
      <c r="FI31" s="224"/>
      <c r="FJ31" s="224"/>
      <c r="FK31" s="224"/>
      <c r="FL31" s="224"/>
      <c r="FM31" s="224"/>
      <c r="FN31" s="224"/>
      <c r="FO31" s="224"/>
      <c r="FP31" s="224"/>
      <c r="FQ31" s="224"/>
      <c r="FR31" s="224"/>
      <c r="FS31" s="224"/>
      <c r="FT31" s="224"/>
      <c r="FU31" s="224"/>
      <c r="FV31" s="224"/>
      <c r="FW31" s="224"/>
      <c r="FX31" s="224"/>
      <c r="FY31" s="224"/>
      <c r="FZ31" s="224"/>
      <c r="GA31" s="224"/>
      <c r="GB31" s="224"/>
      <c r="GC31" s="224"/>
      <c r="GD31" s="224"/>
      <c r="GE31" s="224"/>
      <c r="GF31" s="224"/>
      <c r="GG31" s="224"/>
      <c r="GH31" s="224"/>
      <c r="GI31" s="224"/>
      <c r="GJ31" s="224"/>
      <c r="GK31" s="224"/>
      <c r="GL31" s="224"/>
      <c r="GM31" s="224"/>
      <c r="GN31" s="224"/>
      <c r="GO31" s="224"/>
      <c r="GP31" s="224"/>
      <c r="GQ31" s="224"/>
      <c r="GR31" s="224"/>
      <c r="GS31" s="224"/>
      <c r="GT31" s="224"/>
      <c r="GU31" s="224"/>
      <c r="GV31" s="224"/>
      <c r="GW31" s="224"/>
      <c r="GX31" s="224"/>
      <c r="GY31" s="224"/>
      <c r="GZ31" s="224"/>
      <c r="HA31" s="224"/>
      <c r="HB31" s="224"/>
      <c r="HC31" s="224"/>
      <c r="HD31" s="224"/>
      <c r="HE31" s="224"/>
      <c r="HF31" s="224"/>
      <c r="HG31" s="224"/>
      <c r="HH31" s="224"/>
      <c r="HI31" s="224"/>
      <c r="HJ31" s="224"/>
      <c r="HK31" s="224"/>
      <c r="HL31" s="224"/>
      <c r="HM31" s="224"/>
      <c r="HN31" s="224"/>
      <c r="HO31" s="224"/>
      <c r="HP31" s="224"/>
      <c r="HQ31" s="224"/>
      <c r="HR31" s="224"/>
      <c r="HS31" s="224"/>
      <c r="HT31" s="224"/>
      <c r="HU31" s="224"/>
      <c r="HV31" s="224"/>
      <c r="HW31" s="224"/>
      <c r="HX31" s="224"/>
      <c r="HY31" s="224"/>
      <c r="HZ31" s="224"/>
      <c r="IA31" s="224"/>
      <c r="IB31" s="224"/>
      <c r="IC31" s="224"/>
      <c r="ID31" s="224"/>
      <c r="IE31" s="224"/>
      <c r="IF31" s="224"/>
      <c r="IG31" s="224"/>
      <c r="IH31" s="224"/>
      <c r="II31" s="224"/>
      <c r="IJ31" s="224"/>
      <c r="IK31" s="224"/>
      <c r="IL31" s="224"/>
      <c r="IM31" s="224"/>
      <c r="IN31" s="224"/>
      <c r="IO31" s="224"/>
      <c r="IP31" s="224"/>
      <c r="IQ31" s="224"/>
      <c r="IR31" s="224"/>
      <c r="IS31" s="224"/>
      <c r="IT31" s="224"/>
      <c r="IU31" s="224"/>
      <c r="IV31" s="224"/>
    </row>
    <row r="32" spans="1:256" s="244" customFormat="1" x14ac:dyDescent="0.2">
      <c r="A32" s="224"/>
      <c r="B32" s="226" t="s">
        <v>364</v>
      </c>
      <c r="C32" s="226"/>
      <c r="D32" s="224"/>
      <c r="E32" s="224"/>
      <c r="F32" s="224"/>
      <c r="G32" s="224"/>
      <c r="H32" s="256"/>
      <c r="I32" s="224"/>
      <c r="J32" s="224"/>
      <c r="K32" s="224"/>
      <c r="L32" s="224"/>
      <c r="M32" s="224"/>
      <c r="N32" s="224"/>
      <c r="Z32" s="224"/>
      <c r="AA32" s="224"/>
      <c r="AB32" s="224"/>
      <c r="AC32" s="224"/>
      <c r="AD32" s="224"/>
      <c r="AE32" s="224"/>
      <c r="AF32" s="224"/>
      <c r="AG32" s="224"/>
      <c r="AH32" s="224"/>
      <c r="AI32" s="224"/>
      <c r="AJ32" s="224"/>
      <c r="AK32" s="224"/>
      <c r="AL32" s="224"/>
      <c r="AM32" s="224"/>
      <c r="AN32" s="224"/>
      <c r="AO32" s="224"/>
      <c r="AP32" s="224"/>
      <c r="AQ32" s="224"/>
      <c r="AR32" s="224"/>
      <c r="AS32" s="224"/>
      <c r="AT32" s="224"/>
      <c r="AU32" s="224"/>
      <c r="AV32" s="224"/>
      <c r="AW32" s="224"/>
      <c r="AX32" s="224"/>
      <c r="AY32" s="224"/>
      <c r="AZ32" s="224"/>
      <c r="BA32" s="224"/>
      <c r="BB32" s="224"/>
      <c r="BC32" s="224"/>
      <c r="BD32" s="224"/>
      <c r="BE32" s="224"/>
      <c r="BF32" s="224"/>
      <c r="BG32" s="224"/>
      <c r="BH32" s="224"/>
      <c r="BI32" s="224"/>
      <c r="BJ32" s="224"/>
      <c r="BK32" s="224"/>
      <c r="BL32" s="224"/>
      <c r="BM32" s="224"/>
      <c r="BN32" s="224"/>
      <c r="BO32" s="224"/>
      <c r="BP32" s="224"/>
      <c r="BQ32" s="224"/>
      <c r="BR32" s="224"/>
      <c r="BS32" s="224"/>
      <c r="BT32" s="224"/>
      <c r="BU32" s="224"/>
      <c r="BV32" s="224"/>
      <c r="BW32" s="224"/>
      <c r="BX32" s="224"/>
      <c r="BY32" s="224"/>
      <c r="BZ32" s="224"/>
      <c r="CA32" s="224"/>
      <c r="CB32" s="224"/>
      <c r="CC32" s="224"/>
      <c r="CD32" s="224"/>
      <c r="CE32" s="224"/>
      <c r="CF32" s="224"/>
      <c r="CG32" s="224"/>
      <c r="CH32" s="224"/>
      <c r="CI32" s="224"/>
      <c r="CJ32" s="224"/>
      <c r="CK32" s="224"/>
      <c r="CL32" s="224"/>
      <c r="CM32" s="224"/>
      <c r="CN32" s="224"/>
      <c r="CO32" s="224"/>
      <c r="CP32" s="224"/>
      <c r="CQ32" s="224"/>
      <c r="CR32" s="224"/>
      <c r="CS32" s="224"/>
      <c r="CT32" s="224"/>
      <c r="CU32" s="224"/>
      <c r="CV32" s="224"/>
      <c r="CW32" s="224"/>
      <c r="CX32" s="224"/>
      <c r="CY32" s="224"/>
      <c r="CZ32" s="224"/>
      <c r="DA32" s="224"/>
      <c r="DB32" s="224"/>
      <c r="DC32" s="224"/>
      <c r="DD32" s="224"/>
      <c r="DE32" s="224"/>
      <c r="DF32" s="224"/>
      <c r="DG32" s="224"/>
      <c r="DH32" s="224"/>
      <c r="DI32" s="224"/>
      <c r="DJ32" s="224"/>
      <c r="DK32" s="224"/>
      <c r="DL32" s="224"/>
      <c r="DM32" s="224"/>
      <c r="DN32" s="224"/>
      <c r="DO32" s="224"/>
      <c r="DP32" s="224"/>
      <c r="DQ32" s="224"/>
      <c r="DR32" s="224"/>
      <c r="DS32" s="224"/>
      <c r="DT32" s="224"/>
      <c r="DU32" s="224"/>
      <c r="DV32" s="224"/>
      <c r="DW32" s="224"/>
      <c r="DX32" s="224"/>
      <c r="DY32" s="224"/>
      <c r="DZ32" s="224"/>
      <c r="EA32" s="224"/>
      <c r="EB32" s="224"/>
      <c r="EC32" s="224"/>
      <c r="ED32" s="224"/>
      <c r="EE32" s="224"/>
      <c r="EF32" s="224"/>
      <c r="EG32" s="224"/>
      <c r="EH32" s="224"/>
      <c r="EI32" s="224"/>
      <c r="EJ32" s="224"/>
      <c r="EK32" s="224"/>
      <c r="EL32" s="224"/>
      <c r="EM32" s="224"/>
      <c r="EN32" s="224"/>
      <c r="EO32" s="224"/>
      <c r="EP32" s="224"/>
      <c r="EQ32" s="224"/>
      <c r="ER32" s="224"/>
      <c r="ES32" s="224"/>
      <c r="ET32" s="224"/>
      <c r="EU32" s="224"/>
      <c r="EV32" s="224"/>
      <c r="EW32" s="224"/>
      <c r="EX32" s="224"/>
      <c r="EY32" s="224"/>
      <c r="EZ32" s="224"/>
      <c r="FA32" s="224"/>
      <c r="FB32" s="224"/>
      <c r="FC32" s="224"/>
      <c r="FD32" s="224"/>
      <c r="FE32" s="224"/>
      <c r="FF32" s="224"/>
      <c r="FG32" s="224"/>
      <c r="FH32" s="224"/>
      <c r="FI32" s="224"/>
      <c r="FJ32" s="224"/>
      <c r="FK32" s="224"/>
      <c r="FL32" s="224"/>
      <c r="FM32" s="224"/>
      <c r="FN32" s="224"/>
      <c r="FO32" s="224"/>
      <c r="FP32" s="224"/>
      <c r="FQ32" s="224"/>
      <c r="FR32" s="224"/>
      <c r="FS32" s="224"/>
      <c r="FT32" s="224"/>
      <c r="FU32" s="224"/>
      <c r="FV32" s="224"/>
      <c r="FW32" s="224"/>
      <c r="FX32" s="224"/>
      <c r="FY32" s="224"/>
      <c r="FZ32" s="224"/>
      <c r="GA32" s="224"/>
      <c r="GB32" s="224"/>
      <c r="GC32" s="224"/>
      <c r="GD32" s="224"/>
      <c r="GE32" s="224"/>
      <c r="GF32" s="224"/>
      <c r="GG32" s="224"/>
      <c r="GH32" s="224"/>
      <c r="GI32" s="224"/>
      <c r="GJ32" s="224"/>
      <c r="GK32" s="224"/>
      <c r="GL32" s="224"/>
      <c r="GM32" s="224"/>
      <c r="GN32" s="224"/>
      <c r="GO32" s="224"/>
      <c r="GP32" s="224"/>
      <c r="GQ32" s="224"/>
      <c r="GR32" s="224"/>
      <c r="GS32" s="224"/>
      <c r="GT32" s="224"/>
      <c r="GU32" s="224"/>
      <c r="GV32" s="224"/>
      <c r="GW32" s="224"/>
      <c r="GX32" s="224"/>
      <c r="GY32" s="224"/>
      <c r="GZ32" s="224"/>
      <c r="HA32" s="224"/>
      <c r="HB32" s="224"/>
      <c r="HC32" s="224"/>
      <c r="HD32" s="224"/>
      <c r="HE32" s="224"/>
      <c r="HF32" s="224"/>
      <c r="HG32" s="224"/>
      <c r="HH32" s="224"/>
      <c r="HI32" s="224"/>
      <c r="HJ32" s="224"/>
      <c r="HK32" s="224"/>
      <c r="HL32" s="224"/>
      <c r="HM32" s="224"/>
      <c r="HN32" s="224"/>
      <c r="HO32" s="224"/>
      <c r="HP32" s="224"/>
      <c r="HQ32" s="224"/>
      <c r="HR32" s="224"/>
      <c r="HS32" s="224"/>
      <c r="HT32" s="224"/>
      <c r="HU32" s="224"/>
      <c r="HV32" s="224"/>
      <c r="HW32" s="224"/>
      <c r="HX32" s="224"/>
      <c r="HY32" s="224"/>
      <c r="HZ32" s="224"/>
      <c r="IA32" s="224"/>
      <c r="IB32" s="224"/>
      <c r="IC32" s="224"/>
      <c r="ID32" s="224"/>
      <c r="IE32" s="224"/>
      <c r="IF32" s="224"/>
      <c r="IG32" s="224"/>
      <c r="IH32" s="224"/>
      <c r="II32" s="224"/>
      <c r="IJ32" s="224"/>
      <c r="IK32" s="224"/>
      <c r="IL32" s="224"/>
      <c r="IM32" s="224"/>
      <c r="IN32" s="224"/>
      <c r="IO32" s="224"/>
      <c r="IP32" s="224"/>
      <c r="IQ32" s="224"/>
      <c r="IR32" s="224"/>
      <c r="IS32" s="224"/>
      <c r="IT32" s="224"/>
      <c r="IU32" s="224"/>
      <c r="IV32" s="224"/>
    </row>
    <row r="33" spans="1:256" s="244" customFormat="1" x14ac:dyDescent="0.2">
      <c r="A33" s="224"/>
      <c r="B33" s="226" t="s">
        <v>342</v>
      </c>
      <c r="C33" s="226"/>
      <c r="D33" s="224"/>
      <c r="E33" s="224"/>
      <c r="F33" s="224"/>
      <c r="G33" s="224"/>
      <c r="H33" s="224"/>
      <c r="I33" s="224"/>
      <c r="J33" s="224"/>
      <c r="K33" s="224"/>
      <c r="L33" s="224"/>
      <c r="M33" s="224"/>
      <c r="N33" s="224"/>
      <c r="Z33" s="224"/>
      <c r="AA33" s="224"/>
      <c r="AB33" s="224"/>
      <c r="AC33" s="224"/>
      <c r="AD33" s="224"/>
      <c r="AE33" s="224"/>
      <c r="AF33" s="224"/>
      <c r="AG33" s="224"/>
      <c r="AH33" s="224"/>
      <c r="AI33" s="224"/>
      <c r="AJ33" s="224"/>
      <c r="AK33" s="224"/>
      <c r="AL33" s="224"/>
      <c r="AM33" s="224"/>
      <c r="AN33" s="224"/>
      <c r="AO33" s="224"/>
      <c r="AP33" s="224"/>
      <c r="AQ33" s="224"/>
      <c r="AR33" s="224"/>
      <c r="AS33" s="224"/>
      <c r="AT33" s="224"/>
      <c r="AU33" s="224"/>
      <c r="AV33" s="224"/>
      <c r="AW33" s="224"/>
      <c r="AX33" s="224"/>
      <c r="AY33" s="224"/>
      <c r="AZ33" s="224"/>
      <c r="BA33" s="224"/>
      <c r="BB33" s="224"/>
      <c r="BC33" s="224"/>
      <c r="BD33" s="224"/>
      <c r="BE33" s="224"/>
      <c r="BF33" s="224"/>
      <c r="BG33" s="224"/>
      <c r="BH33" s="224"/>
      <c r="BI33" s="224"/>
      <c r="BJ33" s="224"/>
      <c r="BK33" s="224"/>
      <c r="BL33" s="224"/>
      <c r="BM33" s="224"/>
      <c r="BN33" s="224"/>
      <c r="BO33" s="224"/>
      <c r="BP33" s="224"/>
      <c r="BQ33" s="224"/>
      <c r="BR33" s="224"/>
      <c r="BS33" s="224"/>
      <c r="BT33" s="224"/>
      <c r="BU33" s="224"/>
      <c r="BV33" s="224"/>
      <c r="BW33" s="224"/>
      <c r="BX33" s="224"/>
      <c r="BY33" s="224"/>
      <c r="BZ33" s="224"/>
      <c r="CA33" s="224"/>
      <c r="CB33" s="224"/>
      <c r="CC33" s="224"/>
      <c r="CD33" s="224"/>
      <c r="CE33" s="224"/>
      <c r="CF33" s="224"/>
      <c r="CG33" s="224"/>
      <c r="CH33" s="224"/>
      <c r="CI33" s="224"/>
      <c r="CJ33" s="224"/>
      <c r="CK33" s="224"/>
      <c r="CL33" s="224"/>
      <c r="CM33" s="224"/>
      <c r="CN33" s="224"/>
      <c r="CO33" s="224"/>
      <c r="CP33" s="224"/>
      <c r="CQ33" s="224"/>
      <c r="CR33" s="224"/>
      <c r="CS33" s="224"/>
      <c r="CT33" s="224"/>
      <c r="CU33" s="224"/>
      <c r="CV33" s="224"/>
      <c r="CW33" s="224"/>
      <c r="CX33" s="224"/>
      <c r="CY33" s="224"/>
      <c r="CZ33" s="224"/>
      <c r="DA33" s="224"/>
      <c r="DB33" s="224"/>
      <c r="DC33" s="224"/>
      <c r="DD33" s="224"/>
      <c r="DE33" s="224"/>
      <c r="DF33" s="224"/>
      <c r="DG33" s="224"/>
      <c r="DH33" s="224"/>
      <c r="DI33" s="224"/>
      <c r="DJ33" s="224"/>
      <c r="DK33" s="224"/>
      <c r="DL33" s="224"/>
      <c r="DM33" s="224"/>
      <c r="DN33" s="224"/>
      <c r="DO33" s="224"/>
      <c r="DP33" s="224"/>
      <c r="DQ33" s="224"/>
      <c r="DR33" s="224"/>
      <c r="DS33" s="224"/>
      <c r="DT33" s="224"/>
      <c r="DU33" s="224"/>
      <c r="DV33" s="224"/>
      <c r="DW33" s="224"/>
      <c r="DX33" s="224"/>
      <c r="DY33" s="224"/>
      <c r="DZ33" s="224"/>
      <c r="EA33" s="224"/>
      <c r="EB33" s="224"/>
      <c r="EC33" s="224"/>
      <c r="ED33" s="224"/>
      <c r="EE33" s="224"/>
      <c r="EF33" s="224"/>
      <c r="EG33" s="224"/>
      <c r="EH33" s="224"/>
      <c r="EI33" s="224"/>
      <c r="EJ33" s="224"/>
      <c r="EK33" s="224"/>
      <c r="EL33" s="224"/>
      <c r="EM33" s="224"/>
      <c r="EN33" s="224"/>
      <c r="EO33" s="224"/>
      <c r="EP33" s="224"/>
      <c r="EQ33" s="224"/>
      <c r="ER33" s="224"/>
      <c r="ES33" s="224"/>
      <c r="ET33" s="224"/>
      <c r="EU33" s="224"/>
      <c r="EV33" s="224"/>
      <c r="EW33" s="224"/>
      <c r="EX33" s="224"/>
      <c r="EY33" s="224"/>
      <c r="EZ33" s="224"/>
      <c r="FA33" s="224"/>
      <c r="FB33" s="224"/>
      <c r="FC33" s="224"/>
      <c r="FD33" s="224"/>
      <c r="FE33" s="224"/>
      <c r="FF33" s="224"/>
      <c r="FG33" s="224"/>
      <c r="FH33" s="224"/>
      <c r="FI33" s="224"/>
      <c r="FJ33" s="224"/>
      <c r="FK33" s="224"/>
      <c r="FL33" s="224"/>
      <c r="FM33" s="224"/>
      <c r="FN33" s="224"/>
      <c r="FO33" s="224"/>
      <c r="FP33" s="224"/>
      <c r="FQ33" s="224"/>
      <c r="FR33" s="224"/>
      <c r="FS33" s="224"/>
      <c r="FT33" s="224"/>
      <c r="FU33" s="224"/>
      <c r="FV33" s="224"/>
      <c r="FW33" s="224"/>
      <c r="FX33" s="224"/>
      <c r="FY33" s="224"/>
      <c r="FZ33" s="224"/>
      <c r="GA33" s="224"/>
      <c r="GB33" s="224"/>
      <c r="GC33" s="224"/>
      <c r="GD33" s="224"/>
      <c r="GE33" s="224"/>
      <c r="GF33" s="224"/>
      <c r="GG33" s="224"/>
      <c r="GH33" s="224"/>
      <c r="GI33" s="224"/>
      <c r="GJ33" s="224"/>
      <c r="GK33" s="224"/>
      <c r="GL33" s="224"/>
      <c r="GM33" s="224"/>
      <c r="GN33" s="224"/>
      <c r="GO33" s="224"/>
      <c r="GP33" s="224"/>
      <c r="GQ33" s="224"/>
      <c r="GR33" s="224"/>
      <c r="GS33" s="224"/>
      <c r="GT33" s="224"/>
      <c r="GU33" s="224"/>
      <c r="GV33" s="224"/>
      <c r="GW33" s="224"/>
      <c r="GX33" s="224"/>
      <c r="GY33" s="224"/>
      <c r="GZ33" s="224"/>
      <c r="HA33" s="224"/>
      <c r="HB33" s="224"/>
      <c r="HC33" s="224"/>
      <c r="HD33" s="224"/>
      <c r="HE33" s="224"/>
      <c r="HF33" s="224"/>
      <c r="HG33" s="224"/>
      <c r="HH33" s="224"/>
      <c r="HI33" s="224"/>
      <c r="HJ33" s="224"/>
      <c r="HK33" s="224"/>
      <c r="HL33" s="224"/>
      <c r="HM33" s="224"/>
      <c r="HN33" s="224"/>
      <c r="HO33" s="224"/>
      <c r="HP33" s="224"/>
      <c r="HQ33" s="224"/>
      <c r="HR33" s="224"/>
      <c r="HS33" s="224"/>
      <c r="HT33" s="224"/>
      <c r="HU33" s="224"/>
      <c r="HV33" s="224"/>
      <c r="HW33" s="224"/>
      <c r="HX33" s="224"/>
      <c r="HY33" s="224"/>
      <c r="HZ33" s="224"/>
      <c r="IA33" s="224"/>
      <c r="IB33" s="224"/>
      <c r="IC33" s="224"/>
      <c r="ID33" s="224"/>
      <c r="IE33" s="224"/>
      <c r="IF33" s="224"/>
      <c r="IG33" s="224"/>
      <c r="IH33" s="224"/>
      <c r="II33" s="224"/>
      <c r="IJ33" s="224"/>
      <c r="IK33" s="224"/>
      <c r="IL33" s="224"/>
      <c r="IM33" s="224"/>
      <c r="IN33" s="224"/>
      <c r="IO33" s="224"/>
      <c r="IP33" s="224"/>
      <c r="IQ33" s="224"/>
      <c r="IR33" s="224"/>
      <c r="IS33" s="224"/>
      <c r="IT33" s="224"/>
      <c r="IU33" s="224"/>
      <c r="IV33" s="224"/>
    </row>
    <row r="34" spans="1:256" s="244" customFormat="1" x14ac:dyDescent="0.2">
      <c r="A34" s="224"/>
      <c r="B34" s="226" t="s">
        <v>343</v>
      </c>
      <c r="C34" s="226"/>
      <c r="D34" s="224"/>
      <c r="E34" s="224"/>
      <c r="F34" s="224"/>
      <c r="G34" s="224"/>
      <c r="H34" s="224"/>
      <c r="I34" s="224"/>
      <c r="J34" s="224"/>
      <c r="K34" s="224"/>
      <c r="L34" s="224"/>
      <c r="M34" s="224"/>
      <c r="N34" s="224"/>
      <c r="Z34" s="224"/>
      <c r="AA34" s="224"/>
      <c r="AB34" s="224"/>
      <c r="AC34" s="224"/>
      <c r="AD34" s="224"/>
      <c r="AE34" s="224"/>
      <c r="AF34" s="224"/>
      <c r="AG34" s="224"/>
      <c r="AH34" s="224"/>
      <c r="AI34" s="224"/>
      <c r="AJ34" s="224"/>
      <c r="AK34" s="224"/>
      <c r="AL34" s="224"/>
      <c r="AM34" s="224"/>
      <c r="AN34" s="224"/>
      <c r="AO34" s="224"/>
      <c r="AP34" s="224"/>
      <c r="AQ34" s="224"/>
      <c r="AR34" s="224"/>
      <c r="AS34" s="224"/>
      <c r="AT34" s="224"/>
      <c r="AU34" s="224"/>
      <c r="AV34" s="224"/>
      <c r="AW34" s="224"/>
      <c r="AX34" s="224"/>
      <c r="AY34" s="224"/>
      <c r="AZ34" s="224"/>
      <c r="BA34" s="224"/>
      <c r="BB34" s="224"/>
      <c r="BC34" s="224"/>
      <c r="BD34" s="224"/>
      <c r="BE34" s="224"/>
      <c r="BF34" s="224"/>
      <c r="BG34" s="224"/>
      <c r="BH34" s="224"/>
      <c r="BI34" s="224"/>
      <c r="BJ34" s="224"/>
      <c r="BK34" s="224"/>
      <c r="BL34" s="224"/>
      <c r="BM34" s="224"/>
      <c r="BN34" s="224"/>
      <c r="BO34" s="224"/>
      <c r="BP34" s="224"/>
      <c r="BQ34" s="224"/>
      <c r="BR34" s="224"/>
      <c r="BS34" s="224"/>
      <c r="BT34" s="224"/>
      <c r="BU34" s="224"/>
      <c r="BV34" s="224"/>
      <c r="BW34" s="224"/>
      <c r="BX34" s="224"/>
      <c r="BY34" s="224"/>
      <c r="BZ34" s="224"/>
      <c r="CA34" s="224"/>
      <c r="CB34" s="224"/>
      <c r="CC34" s="224"/>
      <c r="CD34" s="224"/>
      <c r="CE34" s="224"/>
      <c r="CF34" s="224"/>
      <c r="CG34" s="224"/>
      <c r="CH34" s="224"/>
      <c r="CI34" s="224"/>
      <c r="CJ34" s="224"/>
      <c r="CK34" s="224"/>
      <c r="CL34" s="224"/>
      <c r="CM34" s="224"/>
      <c r="CN34" s="224"/>
      <c r="CO34" s="224"/>
      <c r="CP34" s="224"/>
      <c r="CQ34" s="224"/>
      <c r="CR34" s="224"/>
      <c r="CS34" s="224"/>
      <c r="CT34" s="224"/>
      <c r="CU34" s="224"/>
      <c r="CV34" s="224"/>
      <c r="CW34" s="224"/>
      <c r="CX34" s="224"/>
      <c r="CY34" s="224"/>
      <c r="CZ34" s="224"/>
      <c r="DA34" s="224"/>
      <c r="DB34" s="224"/>
      <c r="DC34" s="224"/>
      <c r="DD34" s="224"/>
      <c r="DE34" s="224"/>
      <c r="DF34" s="224"/>
      <c r="DG34" s="224"/>
      <c r="DH34" s="224"/>
      <c r="DI34" s="224"/>
      <c r="DJ34" s="224"/>
      <c r="DK34" s="224"/>
      <c r="DL34" s="224"/>
      <c r="DM34" s="224"/>
      <c r="DN34" s="224"/>
      <c r="DO34" s="224"/>
      <c r="DP34" s="224"/>
      <c r="DQ34" s="224"/>
      <c r="DR34" s="224"/>
      <c r="DS34" s="224"/>
      <c r="DT34" s="224"/>
      <c r="DU34" s="224"/>
      <c r="DV34" s="224"/>
      <c r="DW34" s="224"/>
      <c r="DX34" s="224"/>
      <c r="DY34" s="224"/>
      <c r="DZ34" s="224"/>
      <c r="EA34" s="224"/>
      <c r="EB34" s="224"/>
      <c r="EC34" s="224"/>
      <c r="ED34" s="224"/>
      <c r="EE34" s="224"/>
      <c r="EF34" s="224"/>
      <c r="EG34" s="224"/>
      <c r="EH34" s="224"/>
      <c r="EI34" s="224"/>
      <c r="EJ34" s="224"/>
      <c r="EK34" s="224"/>
      <c r="EL34" s="224"/>
      <c r="EM34" s="224"/>
      <c r="EN34" s="224"/>
      <c r="EO34" s="224"/>
      <c r="EP34" s="224"/>
      <c r="EQ34" s="224"/>
      <c r="ER34" s="224"/>
      <c r="ES34" s="224"/>
      <c r="ET34" s="224"/>
      <c r="EU34" s="224"/>
      <c r="EV34" s="224"/>
      <c r="EW34" s="224"/>
      <c r="EX34" s="224"/>
      <c r="EY34" s="224"/>
      <c r="EZ34" s="224"/>
      <c r="FA34" s="224"/>
      <c r="FB34" s="224"/>
      <c r="FC34" s="224"/>
      <c r="FD34" s="224"/>
      <c r="FE34" s="224"/>
      <c r="FF34" s="224"/>
      <c r="FG34" s="224"/>
      <c r="FH34" s="224"/>
      <c r="FI34" s="224"/>
      <c r="FJ34" s="224"/>
      <c r="FK34" s="224"/>
      <c r="FL34" s="224"/>
      <c r="FM34" s="224"/>
      <c r="FN34" s="224"/>
      <c r="FO34" s="224"/>
      <c r="FP34" s="224"/>
      <c r="FQ34" s="224"/>
      <c r="FR34" s="224"/>
      <c r="FS34" s="224"/>
      <c r="FT34" s="224"/>
      <c r="FU34" s="224"/>
      <c r="FV34" s="224"/>
      <c r="FW34" s="224"/>
      <c r="FX34" s="224"/>
      <c r="FY34" s="224"/>
      <c r="FZ34" s="224"/>
      <c r="GA34" s="224"/>
      <c r="GB34" s="224"/>
      <c r="GC34" s="224"/>
      <c r="GD34" s="224"/>
      <c r="GE34" s="224"/>
      <c r="GF34" s="224"/>
      <c r="GG34" s="224"/>
      <c r="GH34" s="224"/>
      <c r="GI34" s="224"/>
      <c r="GJ34" s="224"/>
      <c r="GK34" s="224"/>
      <c r="GL34" s="224"/>
      <c r="GM34" s="224"/>
      <c r="GN34" s="224"/>
      <c r="GO34" s="224"/>
      <c r="GP34" s="224"/>
      <c r="GQ34" s="224"/>
      <c r="GR34" s="224"/>
      <c r="GS34" s="224"/>
      <c r="GT34" s="224"/>
      <c r="GU34" s="224"/>
      <c r="GV34" s="224"/>
      <c r="GW34" s="224"/>
      <c r="GX34" s="224"/>
      <c r="GY34" s="224"/>
      <c r="GZ34" s="224"/>
      <c r="HA34" s="224"/>
      <c r="HB34" s="224"/>
      <c r="HC34" s="224"/>
      <c r="HD34" s="224"/>
      <c r="HE34" s="224"/>
      <c r="HF34" s="224"/>
      <c r="HG34" s="224"/>
      <c r="HH34" s="224"/>
      <c r="HI34" s="224"/>
      <c r="HJ34" s="224"/>
      <c r="HK34" s="224"/>
      <c r="HL34" s="224"/>
      <c r="HM34" s="224"/>
      <c r="HN34" s="224"/>
      <c r="HO34" s="224"/>
      <c r="HP34" s="224"/>
      <c r="HQ34" s="224"/>
      <c r="HR34" s="224"/>
      <c r="HS34" s="224"/>
      <c r="HT34" s="224"/>
      <c r="HU34" s="224"/>
      <c r="HV34" s="224"/>
      <c r="HW34" s="224"/>
      <c r="HX34" s="224"/>
      <c r="HY34" s="224"/>
      <c r="HZ34" s="224"/>
      <c r="IA34" s="224"/>
      <c r="IB34" s="224"/>
      <c r="IC34" s="224"/>
      <c r="ID34" s="224"/>
      <c r="IE34" s="224"/>
      <c r="IF34" s="224"/>
      <c r="IG34" s="224"/>
      <c r="IH34" s="224"/>
      <c r="II34" s="224"/>
      <c r="IJ34" s="224"/>
      <c r="IK34" s="224"/>
      <c r="IL34" s="224"/>
      <c r="IM34" s="224"/>
      <c r="IN34" s="224"/>
      <c r="IO34" s="224"/>
      <c r="IP34" s="224"/>
      <c r="IQ34" s="224"/>
      <c r="IR34" s="224"/>
      <c r="IS34" s="224"/>
      <c r="IT34" s="224"/>
      <c r="IU34" s="224"/>
      <c r="IV34" s="224"/>
    </row>
    <row r="35" spans="1:256" s="244" customFormat="1" x14ac:dyDescent="0.2">
      <c r="A35" s="224"/>
      <c r="B35" s="224"/>
      <c r="C35" s="224"/>
      <c r="D35" s="224"/>
      <c r="E35" s="224"/>
      <c r="F35" s="224"/>
      <c r="G35" s="224"/>
      <c r="H35" s="224"/>
      <c r="I35" s="224"/>
      <c r="J35" s="224"/>
      <c r="K35" s="224"/>
      <c r="L35" s="224"/>
      <c r="M35" s="224"/>
      <c r="N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4"/>
      <c r="AY35" s="224"/>
      <c r="AZ35" s="224"/>
      <c r="BA35" s="224"/>
      <c r="BB35" s="224"/>
      <c r="BC35" s="224"/>
      <c r="BD35" s="224"/>
      <c r="BE35" s="224"/>
      <c r="BF35" s="224"/>
      <c r="BG35" s="224"/>
      <c r="BH35" s="224"/>
      <c r="BI35" s="224"/>
      <c r="BJ35" s="224"/>
      <c r="BK35" s="224"/>
      <c r="BL35" s="224"/>
      <c r="BM35" s="224"/>
      <c r="BN35" s="224"/>
      <c r="BO35" s="224"/>
      <c r="BP35" s="224"/>
      <c r="BQ35" s="224"/>
      <c r="BR35" s="224"/>
      <c r="BS35" s="224"/>
      <c r="BT35" s="224"/>
      <c r="BU35" s="224"/>
      <c r="BV35" s="224"/>
      <c r="BW35" s="224"/>
      <c r="BX35" s="224"/>
      <c r="BY35" s="224"/>
      <c r="BZ35" s="224"/>
      <c r="CA35" s="224"/>
      <c r="CB35" s="224"/>
      <c r="CC35" s="224"/>
      <c r="CD35" s="224"/>
      <c r="CE35" s="224"/>
      <c r="CF35" s="224"/>
      <c r="CG35" s="224"/>
      <c r="CH35" s="224"/>
      <c r="CI35" s="224"/>
      <c r="CJ35" s="224"/>
      <c r="CK35" s="224"/>
      <c r="CL35" s="224"/>
      <c r="CM35" s="224"/>
      <c r="CN35" s="224"/>
      <c r="CO35" s="224"/>
      <c r="CP35" s="224"/>
      <c r="CQ35" s="224"/>
      <c r="CR35" s="224"/>
      <c r="CS35" s="224"/>
      <c r="CT35" s="224"/>
      <c r="CU35" s="224"/>
      <c r="CV35" s="224"/>
      <c r="CW35" s="224"/>
      <c r="CX35" s="224"/>
      <c r="CY35" s="224"/>
      <c r="CZ35" s="224"/>
      <c r="DA35" s="224"/>
      <c r="DB35" s="224"/>
      <c r="DC35" s="224"/>
      <c r="DD35" s="224"/>
      <c r="DE35" s="224"/>
      <c r="DF35" s="224"/>
      <c r="DG35" s="224"/>
      <c r="DH35" s="224"/>
      <c r="DI35" s="224"/>
      <c r="DJ35" s="224"/>
      <c r="DK35" s="224"/>
      <c r="DL35" s="224"/>
      <c r="DM35" s="224"/>
      <c r="DN35" s="224"/>
      <c r="DO35" s="224"/>
      <c r="DP35" s="224"/>
      <c r="DQ35" s="224"/>
      <c r="DR35" s="224"/>
      <c r="DS35" s="224"/>
      <c r="DT35" s="224"/>
      <c r="DU35" s="224"/>
      <c r="DV35" s="224"/>
      <c r="DW35" s="224"/>
      <c r="DX35" s="224"/>
      <c r="DY35" s="224"/>
      <c r="DZ35" s="224"/>
      <c r="EA35" s="224"/>
      <c r="EB35" s="224"/>
      <c r="EC35" s="224"/>
      <c r="ED35" s="224"/>
      <c r="EE35" s="224"/>
      <c r="EF35" s="224"/>
      <c r="EG35" s="224"/>
      <c r="EH35" s="224"/>
      <c r="EI35" s="224"/>
      <c r="EJ35" s="224"/>
      <c r="EK35" s="224"/>
      <c r="EL35" s="224"/>
      <c r="EM35" s="224"/>
      <c r="EN35" s="224"/>
      <c r="EO35" s="224"/>
      <c r="EP35" s="224"/>
      <c r="EQ35" s="224"/>
      <c r="ER35" s="224"/>
      <c r="ES35" s="224"/>
      <c r="ET35" s="224"/>
      <c r="EU35" s="224"/>
      <c r="EV35" s="224"/>
      <c r="EW35" s="224"/>
      <c r="EX35" s="224"/>
      <c r="EY35" s="224"/>
      <c r="EZ35" s="224"/>
      <c r="FA35" s="224"/>
      <c r="FB35" s="224"/>
      <c r="FC35" s="224"/>
      <c r="FD35" s="224"/>
      <c r="FE35" s="224"/>
      <c r="FF35" s="224"/>
      <c r="FG35" s="224"/>
      <c r="FH35" s="224"/>
      <c r="FI35" s="224"/>
      <c r="FJ35" s="224"/>
      <c r="FK35" s="224"/>
      <c r="FL35" s="224"/>
      <c r="FM35" s="224"/>
      <c r="FN35" s="224"/>
      <c r="FO35" s="224"/>
      <c r="FP35" s="224"/>
      <c r="FQ35" s="224"/>
      <c r="FR35" s="224"/>
      <c r="FS35" s="224"/>
      <c r="FT35" s="224"/>
      <c r="FU35" s="224"/>
      <c r="FV35" s="224"/>
      <c r="FW35" s="224"/>
      <c r="FX35" s="224"/>
      <c r="FY35" s="224"/>
      <c r="FZ35" s="224"/>
      <c r="GA35" s="224"/>
      <c r="GB35" s="224"/>
      <c r="GC35" s="224"/>
      <c r="GD35" s="224"/>
      <c r="GE35" s="224"/>
      <c r="GF35" s="224"/>
      <c r="GG35" s="224"/>
      <c r="GH35" s="224"/>
      <c r="GI35" s="224"/>
      <c r="GJ35" s="224"/>
      <c r="GK35" s="224"/>
      <c r="GL35" s="224"/>
      <c r="GM35" s="224"/>
      <c r="GN35" s="224"/>
      <c r="GO35" s="224"/>
      <c r="GP35" s="224"/>
      <c r="GQ35" s="224"/>
      <c r="GR35" s="224"/>
      <c r="GS35" s="224"/>
      <c r="GT35" s="224"/>
      <c r="GU35" s="224"/>
      <c r="GV35" s="224"/>
      <c r="GW35" s="224"/>
      <c r="GX35" s="224"/>
      <c r="GY35" s="224"/>
      <c r="GZ35" s="224"/>
      <c r="HA35" s="224"/>
      <c r="HB35" s="224"/>
      <c r="HC35" s="224"/>
      <c r="HD35" s="224"/>
      <c r="HE35" s="224"/>
      <c r="HF35" s="224"/>
      <c r="HG35" s="224"/>
      <c r="HH35" s="224"/>
      <c r="HI35" s="224"/>
      <c r="HJ35" s="224"/>
      <c r="HK35" s="224"/>
      <c r="HL35" s="224"/>
      <c r="HM35" s="224"/>
      <c r="HN35" s="224"/>
      <c r="HO35" s="224"/>
      <c r="HP35" s="224"/>
      <c r="HQ35" s="224"/>
      <c r="HR35" s="224"/>
      <c r="HS35" s="224"/>
      <c r="HT35" s="224"/>
      <c r="HU35" s="224"/>
      <c r="HV35" s="224"/>
      <c r="HW35" s="224"/>
      <c r="HX35" s="224"/>
      <c r="HY35" s="224"/>
      <c r="HZ35" s="224"/>
      <c r="IA35" s="224"/>
      <c r="IB35" s="224"/>
      <c r="IC35" s="224"/>
      <c r="ID35" s="224"/>
      <c r="IE35" s="224"/>
      <c r="IF35" s="224"/>
      <c r="IG35" s="224"/>
      <c r="IH35" s="224"/>
      <c r="II35" s="224"/>
      <c r="IJ35" s="224"/>
      <c r="IK35" s="224"/>
      <c r="IL35" s="224"/>
      <c r="IM35" s="224"/>
      <c r="IN35" s="224"/>
      <c r="IO35" s="224"/>
      <c r="IP35" s="224"/>
      <c r="IQ35" s="224"/>
      <c r="IR35" s="224"/>
      <c r="IS35" s="224"/>
      <c r="IT35" s="224"/>
      <c r="IU35" s="224"/>
      <c r="IV35" s="224"/>
    </row>
    <row r="36" spans="1:256" s="244" customFormat="1" x14ac:dyDescent="0.2">
      <c r="A36" s="224"/>
      <c r="B36" s="226" t="str">
        <f ca="1">"Oferta válida 30 días a partir de la fecha de su emisión: "&amp;TEXT(TODAY(),"[$-x-sysdate]dddd, mmmm dd, yyyy")</f>
        <v>Oferta válida 30 días a partir de la fecha de su emisión: viernes, 22 de julio de 2022</v>
      </c>
      <c r="C36" s="226"/>
      <c r="D36" s="224"/>
      <c r="E36" s="224"/>
      <c r="F36" s="224"/>
      <c r="G36" s="224"/>
      <c r="H36" s="224"/>
      <c r="I36" s="224"/>
      <c r="J36" s="224"/>
      <c r="K36" s="224"/>
      <c r="L36" s="224"/>
      <c r="M36" s="224"/>
      <c r="N36" s="224"/>
      <c r="Z36" s="224"/>
      <c r="AA36" s="224"/>
      <c r="AB36" s="224"/>
      <c r="AC36" s="224"/>
      <c r="AD36" s="224"/>
      <c r="AE36" s="224"/>
      <c r="AF36" s="224"/>
      <c r="AG36" s="224"/>
      <c r="AH36" s="224"/>
      <c r="AI36" s="224"/>
      <c r="AJ36" s="224"/>
      <c r="AK36" s="224"/>
      <c r="AL36" s="224"/>
      <c r="AM36" s="224"/>
      <c r="AN36" s="224"/>
      <c r="AO36" s="224"/>
      <c r="AP36" s="224"/>
      <c r="AQ36" s="224"/>
      <c r="AR36" s="224"/>
      <c r="AS36" s="224"/>
      <c r="AT36" s="224"/>
      <c r="AU36" s="224"/>
      <c r="AV36" s="224"/>
      <c r="AW36" s="224"/>
      <c r="AX36" s="224"/>
      <c r="AY36" s="224"/>
      <c r="AZ36" s="224"/>
      <c r="BA36" s="224"/>
      <c r="BB36" s="224"/>
      <c r="BC36" s="224"/>
      <c r="BD36" s="224"/>
      <c r="BE36" s="224"/>
      <c r="BF36" s="224"/>
      <c r="BG36" s="224"/>
      <c r="BH36" s="224"/>
      <c r="BI36" s="224"/>
      <c r="BJ36" s="224"/>
      <c r="BK36" s="224"/>
      <c r="BL36" s="224"/>
      <c r="BM36" s="224"/>
      <c r="BN36" s="224"/>
      <c r="BO36" s="224"/>
      <c r="BP36" s="224"/>
      <c r="BQ36" s="224"/>
      <c r="BR36" s="224"/>
      <c r="BS36" s="224"/>
      <c r="BT36" s="224"/>
      <c r="BU36" s="224"/>
      <c r="BV36" s="224"/>
      <c r="BW36" s="224"/>
      <c r="BX36" s="224"/>
      <c r="BY36" s="224"/>
      <c r="BZ36" s="224"/>
      <c r="CA36" s="224"/>
      <c r="CB36" s="224"/>
      <c r="CC36" s="224"/>
      <c r="CD36" s="224"/>
      <c r="CE36" s="224"/>
      <c r="CF36" s="224"/>
      <c r="CG36" s="224"/>
      <c r="CH36" s="224"/>
      <c r="CI36" s="224"/>
      <c r="CJ36" s="224"/>
      <c r="CK36" s="224"/>
      <c r="CL36" s="224"/>
      <c r="CM36" s="224"/>
      <c r="CN36" s="224"/>
      <c r="CO36" s="224"/>
      <c r="CP36" s="224"/>
      <c r="CQ36" s="224"/>
      <c r="CR36" s="224"/>
      <c r="CS36" s="224"/>
      <c r="CT36" s="224"/>
      <c r="CU36" s="224"/>
      <c r="CV36" s="224"/>
      <c r="CW36" s="224"/>
      <c r="CX36" s="224"/>
      <c r="CY36" s="224"/>
      <c r="CZ36" s="224"/>
      <c r="DA36" s="224"/>
      <c r="DB36" s="224"/>
      <c r="DC36" s="224"/>
      <c r="DD36" s="224"/>
      <c r="DE36" s="224"/>
      <c r="DF36" s="224"/>
      <c r="DG36" s="224"/>
      <c r="DH36" s="224"/>
      <c r="DI36" s="224"/>
      <c r="DJ36" s="224"/>
      <c r="DK36" s="224"/>
      <c r="DL36" s="224"/>
      <c r="DM36" s="224"/>
      <c r="DN36" s="224"/>
      <c r="DO36" s="224"/>
      <c r="DP36" s="224"/>
      <c r="DQ36" s="224"/>
      <c r="DR36" s="224"/>
      <c r="DS36" s="224"/>
      <c r="DT36" s="224"/>
      <c r="DU36" s="224"/>
      <c r="DV36" s="224"/>
      <c r="DW36" s="224"/>
      <c r="DX36" s="224"/>
      <c r="DY36" s="224"/>
      <c r="DZ36" s="224"/>
      <c r="EA36" s="224"/>
      <c r="EB36" s="224"/>
      <c r="EC36" s="224"/>
      <c r="ED36" s="224"/>
      <c r="EE36" s="224"/>
      <c r="EF36" s="224"/>
      <c r="EG36" s="224"/>
      <c r="EH36" s="224"/>
      <c r="EI36" s="224"/>
      <c r="EJ36" s="224"/>
      <c r="EK36" s="224"/>
      <c r="EL36" s="224"/>
      <c r="EM36" s="224"/>
      <c r="EN36" s="224"/>
      <c r="EO36" s="224"/>
      <c r="EP36" s="224"/>
      <c r="EQ36" s="224"/>
      <c r="ER36" s="224"/>
      <c r="ES36" s="224"/>
      <c r="ET36" s="224"/>
      <c r="EU36" s="224"/>
      <c r="EV36" s="224"/>
      <c r="EW36" s="224"/>
      <c r="EX36" s="224"/>
      <c r="EY36" s="224"/>
      <c r="EZ36" s="224"/>
      <c r="FA36" s="224"/>
      <c r="FB36" s="224"/>
      <c r="FC36" s="224"/>
      <c r="FD36" s="224"/>
      <c r="FE36" s="224"/>
      <c r="FF36" s="224"/>
      <c r="FG36" s="224"/>
      <c r="FH36" s="224"/>
      <c r="FI36" s="224"/>
      <c r="FJ36" s="224"/>
      <c r="FK36" s="224"/>
      <c r="FL36" s="224"/>
      <c r="FM36" s="224"/>
      <c r="FN36" s="224"/>
      <c r="FO36" s="224"/>
      <c r="FP36" s="224"/>
      <c r="FQ36" s="224"/>
      <c r="FR36" s="224"/>
      <c r="FS36" s="224"/>
      <c r="FT36" s="224"/>
      <c r="FU36" s="224"/>
      <c r="FV36" s="224"/>
      <c r="FW36" s="224"/>
      <c r="FX36" s="224"/>
      <c r="FY36" s="224"/>
      <c r="FZ36" s="224"/>
      <c r="GA36" s="224"/>
      <c r="GB36" s="224"/>
      <c r="GC36" s="224"/>
      <c r="GD36" s="224"/>
      <c r="GE36" s="224"/>
      <c r="GF36" s="224"/>
      <c r="GG36" s="224"/>
      <c r="GH36" s="224"/>
      <c r="GI36" s="224"/>
      <c r="GJ36" s="224"/>
      <c r="GK36" s="224"/>
      <c r="GL36" s="224"/>
      <c r="GM36" s="224"/>
      <c r="GN36" s="224"/>
      <c r="GO36" s="224"/>
      <c r="GP36" s="224"/>
      <c r="GQ36" s="224"/>
      <c r="GR36" s="224"/>
      <c r="GS36" s="224"/>
      <c r="GT36" s="224"/>
      <c r="GU36" s="224"/>
      <c r="GV36" s="224"/>
      <c r="GW36" s="224"/>
      <c r="GX36" s="224"/>
      <c r="GY36" s="224"/>
      <c r="GZ36" s="224"/>
      <c r="HA36" s="224"/>
      <c r="HB36" s="224"/>
      <c r="HC36" s="224"/>
      <c r="HD36" s="224"/>
      <c r="HE36" s="224"/>
      <c r="HF36" s="224"/>
      <c r="HG36" s="224"/>
      <c r="HH36" s="224"/>
      <c r="HI36" s="224"/>
      <c r="HJ36" s="224"/>
      <c r="HK36" s="224"/>
      <c r="HL36" s="224"/>
      <c r="HM36" s="224"/>
      <c r="HN36" s="224"/>
      <c r="HO36" s="224"/>
      <c r="HP36" s="224"/>
      <c r="HQ36" s="224"/>
      <c r="HR36" s="224"/>
      <c r="HS36" s="224"/>
      <c r="HT36" s="224"/>
      <c r="HU36" s="224"/>
      <c r="HV36" s="224"/>
      <c r="HW36" s="224"/>
      <c r="HX36" s="224"/>
      <c r="HY36" s="224"/>
      <c r="HZ36" s="224"/>
      <c r="IA36" s="224"/>
      <c r="IB36" s="224"/>
      <c r="IC36" s="224"/>
      <c r="ID36" s="224"/>
      <c r="IE36" s="224"/>
      <c r="IF36" s="224"/>
      <c r="IG36" s="224"/>
      <c r="IH36" s="224"/>
      <c r="II36" s="224"/>
      <c r="IJ36" s="224"/>
      <c r="IK36" s="224"/>
      <c r="IL36" s="224"/>
      <c r="IM36" s="224"/>
      <c r="IN36" s="224"/>
      <c r="IO36" s="224"/>
      <c r="IP36" s="224"/>
      <c r="IQ36" s="224"/>
      <c r="IR36" s="224"/>
      <c r="IS36" s="224"/>
      <c r="IT36" s="224"/>
      <c r="IU36" s="224"/>
      <c r="IV36" s="224"/>
    </row>
    <row r="37" spans="1:256" s="244" customFormat="1" x14ac:dyDescent="0.2">
      <c r="A37" s="224"/>
      <c r="B37" s="226" t="s">
        <v>382</v>
      </c>
      <c r="C37" s="226"/>
      <c r="D37" s="224"/>
      <c r="E37" s="224"/>
      <c r="F37" s="224"/>
      <c r="G37" s="224"/>
      <c r="H37" s="224"/>
      <c r="I37" s="224"/>
      <c r="J37" s="224"/>
      <c r="K37" s="224"/>
      <c r="L37" s="224"/>
      <c r="M37" s="224"/>
      <c r="N37" s="224"/>
      <c r="Z37" s="224"/>
      <c r="AA37" s="224"/>
      <c r="AB37" s="224"/>
      <c r="AC37" s="224"/>
      <c r="AD37" s="224"/>
      <c r="AE37" s="224"/>
      <c r="AF37" s="224"/>
      <c r="AG37" s="224"/>
      <c r="AH37" s="224"/>
      <c r="AI37" s="224"/>
      <c r="AJ37" s="224"/>
      <c r="AK37" s="224"/>
      <c r="AL37" s="224"/>
      <c r="AM37" s="224"/>
      <c r="AN37" s="224"/>
      <c r="AO37" s="224"/>
      <c r="AP37" s="224"/>
      <c r="AQ37" s="224"/>
      <c r="AR37" s="224"/>
      <c r="AS37" s="224"/>
      <c r="AT37" s="224"/>
      <c r="AU37" s="224"/>
      <c r="AV37" s="224"/>
      <c r="AW37" s="224"/>
      <c r="AX37" s="224"/>
      <c r="AY37" s="224"/>
      <c r="AZ37" s="224"/>
      <c r="BA37" s="224"/>
      <c r="BB37" s="224"/>
      <c r="BC37" s="224"/>
      <c r="BD37" s="224"/>
      <c r="BE37" s="224"/>
      <c r="BF37" s="224"/>
      <c r="BG37" s="224"/>
      <c r="BH37" s="224"/>
      <c r="BI37" s="224"/>
      <c r="BJ37" s="224"/>
      <c r="BK37" s="224"/>
      <c r="BL37" s="224"/>
      <c r="BM37" s="224"/>
      <c r="BN37" s="224"/>
      <c r="BO37" s="224"/>
      <c r="BP37" s="224"/>
      <c r="BQ37" s="224"/>
      <c r="BR37" s="224"/>
      <c r="BS37" s="224"/>
      <c r="BT37" s="224"/>
      <c r="BU37" s="224"/>
      <c r="BV37" s="224"/>
      <c r="BW37" s="224"/>
      <c r="BX37" s="224"/>
      <c r="BY37" s="224"/>
      <c r="BZ37" s="224"/>
      <c r="CA37" s="224"/>
      <c r="CB37" s="224"/>
      <c r="CC37" s="224"/>
      <c r="CD37" s="224"/>
      <c r="CE37" s="224"/>
      <c r="CF37" s="224"/>
      <c r="CG37" s="224"/>
      <c r="CH37" s="224"/>
      <c r="CI37" s="224"/>
      <c r="CJ37" s="224"/>
      <c r="CK37" s="224"/>
      <c r="CL37" s="224"/>
      <c r="CM37" s="224"/>
      <c r="CN37" s="224"/>
      <c r="CO37" s="224"/>
      <c r="CP37" s="224"/>
      <c r="CQ37" s="224"/>
      <c r="CR37" s="224"/>
      <c r="CS37" s="224"/>
      <c r="CT37" s="224"/>
      <c r="CU37" s="224"/>
      <c r="CV37" s="224"/>
      <c r="CW37" s="224"/>
      <c r="CX37" s="224"/>
      <c r="CY37" s="224"/>
      <c r="CZ37" s="224"/>
      <c r="DA37" s="224"/>
      <c r="DB37" s="224"/>
      <c r="DC37" s="224"/>
      <c r="DD37" s="224"/>
      <c r="DE37" s="224"/>
      <c r="DF37" s="224"/>
      <c r="DG37" s="224"/>
      <c r="DH37" s="224"/>
      <c r="DI37" s="224"/>
      <c r="DJ37" s="224"/>
      <c r="DK37" s="224"/>
      <c r="DL37" s="224"/>
      <c r="DM37" s="224"/>
      <c r="DN37" s="224"/>
      <c r="DO37" s="224"/>
      <c r="DP37" s="224"/>
      <c r="DQ37" s="224"/>
      <c r="DR37" s="224"/>
      <c r="DS37" s="224"/>
      <c r="DT37" s="224"/>
      <c r="DU37" s="224"/>
      <c r="DV37" s="224"/>
      <c r="DW37" s="224"/>
      <c r="DX37" s="224"/>
      <c r="DY37" s="224"/>
      <c r="DZ37" s="224"/>
      <c r="EA37" s="224"/>
      <c r="EB37" s="224"/>
      <c r="EC37" s="224"/>
      <c r="ED37" s="224"/>
      <c r="EE37" s="224"/>
      <c r="EF37" s="224"/>
      <c r="EG37" s="224"/>
      <c r="EH37" s="224"/>
      <c r="EI37" s="224"/>
      <c r="EJ37" s="224"/>
      <c r="EK37" s="224"/>
      <c r="EL37" s="224"/>
      <c r="EM37" s="224"/>
      <c r="EN37" s="224"/>
      <c r="EO37" s="224"/>
      <c r="EP37" s="224"/>
      <c r="EQ37" s="224"/>
      <c r="ER37" s="224"/>
      <c r="ES37" s="224"/>
      <c r="ET37" s="224"/>
      <c r="EU37" s="224"/>
      <c r="EV37" s="224"/>
      <c r="EW37" s="224"/>
      <c r="EX37" s="224"/>
      <c r="EY37" s="224"/>
      <c r="EZ37" s="224"/>
      <c r="FA37" s="224"/>
      <c r="FB37" s="224"/>
      <c r="FC37" s="224"/>
      <c r="FD37" s="224"/>
      <c r="FE37" s="224"/>
      <c r="FF37" s="224"/>
      <c r="FG37" s="224"/>
      <c r="FH37" s="224"/>
      <c r="FI37" s="224"/>
      <c r="FJ37" s="224"/>
      <c r="FK37" s="224"/>
      <c r="FL37" s="224"/>
      <c r="FM37" s="224"/>
      <c r="FN37" s="224"/>
      <c r="FO37" s="224"/>
      <c r="FP37" s="224"/>
      <c r="FQ37" s="224"/>
      <c r="FR37" s="224"/>
      <c r="FS37" s="224"/>
      <c r="FT37" s="224"/>
      <c r="FU37" s="224"/>
      <c r="FV37" s="224"/>
      <c r="FW37" s="224"/>
      <c r="FX37" s="224"/>
      <c r="FY37" s="224"/>
      <c r="FZ37" s="224"/>
      <c r="GA37" s="224"/>
      <c r="GB37" s="224"/>
      <c r="GC37" s="224"/>
      <c r="GD37" s="224"/>
      <c r="GE37" s="224"/>
      <c r="GF37" s="224"/>
      <c r="GG37" s="224"/>
      <c r="GH37" s="224"/>
      <c r="GI37" s="224"/>
      <c r="GJ37" s="224"/>
      <c r="GK37" s="224"/>
      <c r="GL37" s="224"/>
      <c r="GM37" s="224"/>
      <c r="GN37" s="224"/>
      <c r="GO37" s="224"/>
      <c r="GP37" s="224"/>
      <c r="GQ37" s="224"/>
      <c r="GR37" s="224"/>
      <c r="GS37" s="224"/>
      <c r="GT37" s="224"/>
      <c r="GU37" s="224"/>
      <c r="GV37" s="224"/>
      <c r="GW37" s="224"/>
      <c r="GX37" s="224"/>
      <c r="GY37" s="224"/>
      <c r="GZ37" s="224"/>
      <c r="HA37" s="224"/>
      <c r="HB37" s="224"/>
      <c r="HC37" s="224"/>
      <c r="HD37" s="224"/>
      <c r="HE37" s="224"/>
      <c r="HF37" s="224"/>
      <c r="HG37" s="224"/>
      <c r="HH37" s="224"/>
      <c r="HI37" s="224"/>
      <c r="HJ37" s="224"/>
      <c r="HK37" s="224"/>
      <c r="HL37" s="224"/>
      <c r="HM37" s="224"/>
      <c r="HN37" s="224"/>
      <c r="HO37" s="224"/>
      <c r="HP37" s="224"/>
      <c r="HQ37" s="224"/>
      <c r="HR37" s="224"/>
      <c r="HS37" s="224"/>
      <c r="HT37" s="224"/>
      <c r="HU37" s="224"/>
      <c r="HV37" s="224"/>
      <c r="HW37" s="224"/>
      <c r="HX37" s="224"/>
      <c r="HY37" s="224"/>
      <c r="HZ37" s="224"/>
      <c r="IA37" s="224"/>
      <c r="IB37" s="224"/>
      <c r="IC37" s="224"/>
      <c r="ID37" s="224"/>
      <c r="IE37" s="224"/>
      <c r="IF37" s="224"/>
      <c r="IG37" s="224"/>
      <c r="IH37" s="224"/>
      <c r="II37" s="224"/>
      <c r="IJ37" s="224"/>
      <c r="IK37" s="224"/>
      <c r="IL37" s="224"/>
      <c r="IM37" s="224"/>
      <c r="IN37" s="224"/>
      <c r="IO37" s="224"/>
      <c r="IP37" s="224"/>
      <c r="IQ37" s="224"/>
      <c r="IR37" s="224"/>
      <c r="IS37" s="224"/>
      <c r="IT37" s="224"/>
      <c r="IU37" s="224"/>
      <c r="IV37" s="224"/>
    </row>
    <row r="38" spans="1:256" s="244" customFormat="1" x14ac:dyDescent="0.2">
      <c r="A38" s="224"/>
      <c r="B38" s="224"/>
      <c r="C38" s="224"/>
      <c r="D38" s="224"/>
      <c r="E38" s="224"/>
      <c r="F38" s="224"/>
      <c r="G38" s="224"/>
      <c r="H38" s="224"/>
      <c r="I38" s="224"/>
      <c r="J38" s="224"/>
      <c r="K38" s="224"/>
      <c r="L38" s="224"/>
      <c r="M38" s="224"/>
      <c r="N38" s="224"/>
      <c r="Z38" s="224"/>
      <c r="AA38" s="224"/>
      <c r="AB38" s="224"/>
      <c r="AC38" s="224"/>
      <c r="AD38" s="224"/>
      <c r="AE38" s="224"/>
      <c r="AF38" s="224"/>
      <c r="AG38" s="224"/>
      <c r="AH38" s="224"/>
      <c r="AI38" s="224"/>
      <c r="AJ38" s="224"/>
      <c r="AK38" s="224"/>
      <c r="AL38" s="224"/>
      <c r="AM38" s="224"/>
      <c r="AN38" s="224"/>
      <c r="AO38" s="224"/>
      <c r="AP38" s="224"/>
      <c r="AQ38" s="224"/>
      <c r="AR38" s="224"/>
      <c r="AS38" s="224"/>
      <c r="AT38" s="224"/>
      <c r="AU38" s="224"/>
      <c r="AV38" s="224"/>
      <c r="AW38" s="224"/>
      <c r="AX38" s="224"/>
      <c r="AY38" s="224"/>
      <c r="AZ38" s="224"/>
      <c r="BA38" s="224"/>
      <c r="BB38" s="224"/>
      <c r="BC38" s="224"/>
      <c r="BD38" s="224"/>
      <c r="BE38" s="224"/>
      <c r="BF38" s="224"/>
      <c r="BG38" s="224"/>
      <c r="BH38" s="224"/>
      <c r="BI38" s="224"/>
      <c r="BJ38" s="224"/>
      <c r="BK38" s="224"/>
      <c r="BL38" s="224"/>
      <c r="BM38" s="224"/>
      <c r="BN38" s="224"/>
      <c r="BO38" s="224"/>
      <c r="BP38" s="224"/>
      <c r="BQ38" s="224"/>
      <c r="BR38" s="224"/>
      <c r="BS38" s="224"/>
      <c r="BT38" s="224"/>
      <c r="BU38" s="224"/>
      <c r="BV38" s="224"/>
      <c r="BW38" s="224"/>
      <c r="BX38" s="224"/>
      <c r="BY38" s="224"/>
      <c r="BZ38" s="224"/>
      <c r="CA38" s="224"/>
      <c r="CB38" s="224"/>
      <c r="CC38" s="224"/>
      <c r="CD38" s="224"/>
      <c r="CE38" s="224"/>
      <c r="CF38" s="224"/>
      <c r="CG38" s="224"/>
      <c r="CH38" s="224"/>
      <c r="CI38" s="224"/>
      <c r="CJ38" s="224"/>
      <c r="CK38" s="224"/>
      <c r="CL38" s="224"/>
      <c r="CM38" s="224"/>
      <c r="CN38" s="224"/>
      <c r="CO38" s="224"/>
      <c r="CP38" s="224"/>
      <c r="CQ38" s="224"/>
      <c r="CR38" s="224"/>
      <c r="CS38" s="224"/>
      <c r="CT38" s="224"/>
      <c r="CU38" s="224"/>
      <c r="CV38" s="224"/>
      <c r="CW38" s="224"/>
      <c r="CX38" s="224"/>
      <c r="CY38" s="224"/>
      <c r="CZ38" s="224"/>
      <c r="DA38" s="224"/>
      <c r="DB38" s="224"/>
      <c r="DC38" s="224"/>
      <c r="DD38" s="224"/>
      <c r="DE38" s="224"/>
      <c r="DF38" s="224"/>
      <c r="DG38" s="224"/>
      <c r="DH38" s="224"/>
      <c r="DI38" s="224"/>
      <c r="DJ38" s="224"/>
      <c r="DK38" s="224"/>
      <c r="DL38" s="224"/>
      <c r="DM38" s="224"/>
      <c r="DN38" s="224"/>
      <c r="DO38" s="224"/>
      <c r="DP38" s="224"/>
      <c r="DQ38" s="224"/>
      <c r="DR38" s="224"/>
      <c r="DS38" s="224"/>
      <c r="DT38" s="224"/>
      <c r="DU38" s="224"/>
      <c r="DV38" s="224"/>
      <c r="DW38" s="224"/>
      <c r="DX38" s="224"/>
      <c r="DY38" s="224"/>
      <c r="DZ38" s="224"/>
      <c r="EA38" s="224"/>
      <c r="EB38" s="224"/>
      <c r="EC38" s="224"/>
      <c r="ED38" s="224"/>
      <c r="EE38" s="224"/>
      <c r="EF38" s="224"/>
      <c r="EG38" s="224"/>
      <c r="EH38" s="224"/>
      <c r="EI38" s="224"/>
      <c r="EJ38" s="224"/>
      <c r="EK38" s="224"/>
      <c r="EL38" s="224"/>
      <c r="EM38" s="224"/>
      <c r="EN38" s="224"/>
      <c r="EO38" s="224"/>
      <c r="EP38" s="224"/>
      <c r="EQ38" s="224"/>
      <c r="ER38" s="224"/>
      <c r="ES38" s="224"/>
      <c r="ET38" s="224"/>
      <c r="EU38" s="224"/>
      <c r="EV38" s="224"/>
      <c r="EW38" s="224"/>
      <c r="EX38" s="224"/>
      <c r="EY38" s="224"/>
      <c r="EZ38" s="224"/>
      <c r="FA38" s="224"/>
      <c r="FB38" s="224"/>
      <c r="FC38" s="224"/>
      <c r="FD38" s="224"/>
      <c r="FE38" s="224"/>
      <c r="FF38" s="224"/>
      <c r="FG38" s="224"/>
      <c r="FH38" s="224"/>
      <c r="FI38" s="224"/>
      <c r="FJ38" s="224"/>
      <c r="FK38" s="224"/>
      <c r="FL38" s="224"/>
      <c r="FM38" s="224"/>
      <c r="FN38" s="224"/>
      <c r="FO38" s="224"/>
      <c r="FP38" s="224"/>
      <c r="FQ38" s="224"/>
      <c r="FR38" s="224"/>
      <c r="FS38" s="224"/>
      <c r="FT38" s="224"/>
      <c r="FU38" s="224"/>
      <c r="FV38" s="224"/>
      <c r="FW38" s="224"/>
      <c r="FX38" s="224"/>
      <c r="FY38" s="224"/>
      <c r="FZ38" s="224"/>
      <c r="GA38" s="224"/>
      <c r="GB38" s="224"/>
      <c r="GC38" s="224"/>
      <c r="GD38" s="224"/>
      <c r="GE38" s="224"/>
      <c r="GF38" s="224"/>
      <c r="GG38" s="224"/>
      <c r="GH38" s="224"/>
      <c r="GI38" s="224"/>
      <c r="GJ38" s="224"/>
      <c r="GK38" s="224"/>
      <c r="GL38" s="224"/>
      <c r="GM38" s="224"/>
      <c r="GN38" s="224"/>
      <c r="GO38" s="224"/>
      <c r="GP38" s="224"/>
      <c r="GQ38" s="224"/>
      <c r="GR38" s="224"/>
      <c r="GS38" s="224"/>
      <c r="GT38" s="224"/>
      <c r="GU38" s="224"/>
      <c r="GV38" s="224"/>
      <c r="GW38" s="224"/>
      <c r="GX38" s="224"/>
      <c r="GY38" s="224"/>
      <c r="GZ38" s="224"/>
      <c r="HA38" s="224"/>
      <c r="HB38" s="224"/>
      <c r="HC38" s="224"/>
      <c r="HD38" s="224"/>
      <c r="HE38" s="224"/>
      <c r="HF38" s="224"/>
      <c r="HG38" s="224"/>
      <c r="HH38" s="224"/>
      <c r="HI38" s="224"/>
      <c r="HJ38" s="224"/>
      <c r="HK38" s="224"/>
      <c r="HL38" s="224"/>
      <c r="HM38" s="224"/>
      <c r="HN38" s="224"/>
      <c r="HO38" s="224"/>
      <c r="HP38" s="224"/>
      <c r="HQ38" s="224"/>
      <c r="HR38" s="224"/>
      <c r="HS38" s="224"/>
      <c r="HT38" s="224"/>
      <c r="HU38" s="224"/>
      <c r="HV38" s="224"/>
      <c r="HW38" s="224"/>
      <c r="HX38" s="224"/>
      <c r="HY38" s="224"/>
      <c r="HZ38" s="224"/>
      <c r="IA38" s="224"/>
      <c r="IB38" s="224"/>
      <c r="IC38" s="224"/>
      <c r="ID38" s="224"/>
      <c r="IE38" s="224"/>
      <c r="IF38" s="224"/>
      <c r="IG38" s="224"/>
      <c r="IH38" s="224"/>
      <c r="II38" s="224"/>
      <c r="IJ38" s="224"/>
      <c r="IK38" s="224"/>
      <c r="IL38" s="224"/>
      <c r="IM38" s="224"/>
      <c r="IN38" s="224"/>
      <c r="IO38" s="224"/>
      <c r="IP38" s="224"/>
      <c r="IQ38" s="224"/>
      <c r="IR38" s="224"/>
      <c r="IS38" s="224"/>
      <c r="IT38" s="224"/>
      <c r="IU38" s="224"/>
      <c r="IV38" s="224"/>
    </row>
    <row r="39" spans="1:256" s="244" customFormat="1" x14ac:dyDescent="0.2">
      <c r="A39" s="224"/>
      <c r="B39" s="224"/>
      <c r="C39" s="224"/>
      <c r="D39" s="224"/>
      <c r="E39" s="224"/>
      <c r="F39" s="224"/>
      <c r="G39" s="224"/>
      <c r="H39" s="224"/>
      <c r="I39" s="224"/>
      <c r="J39" s="224"/>
      <c r="K39" s="224"/>
      <c r="L39" s="224"/>
      <c r="M39" s="224"/>
      <c r="N39" s="224"/>
      <c r="Z39" s="224"/>
      <c r="AA39" s="224"/>
      <c r="AB39" s="224"/>
      <c r="AC39" s="224"/>
      <c r="AD39" s="224"/>
      <c r="AE39" s="224"/>
      <c r="AF39" s="224"/>
      <c r="AG39" s="224"/>
      <c r="AH39" s="224"/>
      <c r="AI39" s="224"/>
      <c r="AJ39" s="224"/>
      <c r="AK39" s="224"/>
      <c r="AL39" s="224"/>
      <c r="AM39" s="224"/>
      <c r="AN39" s="224"/>
      <c r="AO39" s="224"/>
      <c r="AP39" s="224"/>
      <c r="AQ39" s="224"/>
      <c r="AR39" s="224"/>
      <c r="AS39" s="224"/>
      <c r="AT39" s="224"/>
      <c r="AU39" s="224"/>
      <c r="AV39" s="224"/>
      <c r="AW39" s="224"/>
      <c r="AX39" s="224"/>
      <c r="AY39" s="224"/>
      <c r="AZ39" s="224"/>
      <c r="BA39" s="224"/>
      <c r="BB39" s="224"/>
      <c r="BC39" s="224"/>
      <c r="BD39" s="224"/>
      <c r="BE39" s="224"/>
      <c r="BF39" s="224"/>
      <c r="BG39" s="224"/>
      <c r="BH39" s="224"/>
      <c r="BI39" s="224"/>
      <c r="BJ39" s="224"/>
      <c r="BK39" s="224"/>
      <c r="BL39" s="224"/>
      <c r="BM39" s="224"/>
      <c r="BN39" s="224"/>
      <c r="BO39" s="224"/>
      <c r="BP39" s="224"/>
      <c r="BQ39" s="224"/>
      <c r="BR39" s="224"/>
      <c r="BS39" s="224"/>
      <c r="BT39" s="224"/>
      <c r="BU39" s="224"/>
      <c r="BV39" s="224"/>
      <c r="BW39" s="224"/>
      <c r="BX39" s="224"/>
      <c r="BY39" s="224"/>
      <c r="BZ39" s="224"/>
      <c r="CA39" s="224"/>
      <c r="CB39" s="224"/>
      <c r="CC39" s="224"/>
      <c r="CD39" s="224"/>
      <c r="CE39" s="224"/>
      <c r="CF39" s="224"/>
      <c r="CG39" s="224"/>
      <c r="CH39" s="224"/>
      <c r="CI39" s="224"/>
      <c r="CJ39" s="224"/>
      <c r="CK39" s="224"/>
      <c r="CL39" s="224"/>
      <c r="CM39" s="224"/>
      <c r="CN39" s="224"/>
      <c r="CO39" s="224"/>
      <c r="CP39" s="224"/>
      <c r="CQ39" s="224"/>
      <c r="CR39" s="224"/>
      <c r="CS39" s="224"/>
      <c r="CT39" s="224"/>
      <c r="CU39" s="224"/>
      <c r="CV39" s="224"/>
      <c r="CW39" s="224"/>
      <c r="CX39" s="224"/>
      <c r="CY39" s="224"/>
      <c r="CZ39" s="224"/>
      <c r="DA39" s="224"/>
      <c r="DB39" s="224"/>
      <c r="DC39" s="224"/>
      <c r="DD39" s="224"/>
      <c r="DE39" s="224"/>
      <c r="DF39" s="224"/>
      <c r="DG39" s="224"/>
      <c r="DH39" s="224"/>
      <c r="DI39" s="224"/>
      <c r="DJ39" s="224"/>
      <c r="DK39" s="224"/>
      <c r="DL39" s="224"/>
      <c r="DM39" s="224"/>
      <c r="DN39" s="224"/>
      <c r="DO39" s="224"/>
      <c r="DP39" s="224"/>
      <c r="DQ39" s="224"/>
      <c r="DR39" s="224"/>
      <c r="DS39" s="224"/>
      <c r="DT39" s="224"/>
      <c r="DU39" s="224"/>
      <c r="DV39" s="224"/>
      <c r="DW39" s="224"/>
      <c r="DX39" s="224"/>
      <c r="DY39" s="224"/>
      <c r="DZ39" s="224"/>
      <c r="EA39" s="224"/>
      <c r="EB39" s="224"/>
      <c r="EC39" s="224"/>
      <c r="ED39" s="224"/>
      <c r="EE39" s="224"/>
      <c r="EF39" s="224"/>
      <c r="EG39" s="224"/>
      <c r="EH39" s="224"/>
      <c r="EI39" s="224"/>
      <c r="EJ39" s="224"/>
      <c r="EK39" s="224"/>
      <c r="EL39" s="224"/>
      <c r="EM39" s="224"/>
      <c r="EN39" s="224"/>
      <c r="EO39" s="224"/>
      <c r="EP39" s="224"/>
      <c r="EQ39" s="224"/>
      <c r="ER39" s="224"/>
      <c r="ES39" s="224"/>
      <c r="ET39" s="224"/>
      <c r="EU39" s="224"/>
      <c r="EV39" s="224"/>
      <c r="EW39" s="224"/>
      <c r="EX39" s="224"/>
      <c r="EY39" s="224"/>
      <c r="EZ39" s="224"/>
      <c r="FA39" s="224"/>
      <c r="FB39" s="224"/>
      <c r="FC39" s="224"/>
      <c r="FD39" s="224"/>
      <c r="FE39" s="224"/>
      <c r="FF39" s="224"/>
      <c r="FG39" s="224"/>
      <c r="FH39" s="224"/>
      <c r="FI39" s="224"/>
      <c r="FJ39" s="224"/>
      <c r="FK39" s="224"/>
      <c r="FL39" s="224"/>
      <c r="FM39" s="224"/>
      <c r="FN39" s="224"/>
      <c r="FO39" s="224"/>
      <c r="FP39" s="224"/>
      <c r="FQ39" s="224"/>
      <c r="FR39" s="224"/>
      <c r="FS39" s="224"/>
      <c r="FT39" s="224"/>
      <c r="FU39" s="224"/>
      <c r="FV39" s="224"/>
      <c r="FW39" s="224"/>
      <c r="FX39" s="224"/>
      <c r="FY39" s="224"/>
      <c r="FZ39" s="224"/>
      <c r="GA39" s="224"/>
      <c r="GB39" s="224"/>
      <c r="GC39" s="224"/>
      <c r="GD39" s="224"/>
      <c r="GE39" s="224"/>
      <c r="GF39" s="224"/>
      <c r="GG39" s="224"/>
      <c r="GH39" s="224"/>
      <c r="GI39" s="224"/>
      <c r="GJ39" s="224"/>
      <c r="GK39" s="224"/>
      <c r="GL39" s="224"/>
      <c r="GM39" s="224"/>
      <c r="GN39" s="224"/>
      <c r="GO39" s="224"/>
      <c r="GP39" s="224"/>
      <c r="GQ39" s="224"/>
      <c r="GR39" s="224"/>
      <c r="GS39" s="224"/>
      <c r="GT39" s="224"/>
      <c r="GU39" s="224"/>
      <c r="GV39" s="224"/>
      <c r="GW39" s="224"/>
      <c r="GX39" s="224"/>
      <c r="GY39" s="224"/>
      <c r="GZ39" s="224"/>
      <c r="HA39" s="224"/>
      <c r="HB39" s="224"/>
      <c r="HC39" s="224"/>
      <c r="HD39" s="224"/>
      <c r="HE39" s="224"/>
      <c r="HF39" s="224"/>
      <c r="HG39" s="224"/>
      <c r="HH39" s="224"/>
      <c r="HI39" s="224"/>
      <c r="HJ39" s="224"/>
      <c r="HK39" s="224"/>
      <c r="HL39" s="224"/>
      <c r="HM39" s="224"/>
      <c r="HN39" s="224"/>
      <c r="HO39" s="224"/>
      <c r="HP39" s="224"/>
      <c r="HQ39" s="224"/>
      <c r="HR39" s="224"/>
      <c r="HS39" s="224"/>
      <c r="HT39" s="224"/>
      <c r="HU39" s="224"/>
      <c r="HV39" s="224"/>
      <c r="HW39" s="224"/>
      <c r="HX39" s="224"/>
      <c r="HY39" s="224"/>
      <c r="HZ39" s="224"/>
      <c r="IA39" s="224"/>
      <c r="IB39" s="224"/>
      <c r="IC39" s="224"/>
      <c r="ID39" s="224"/>
      <c r="IE39" s="224"/>
      <c r="IF39" s="224"/>
      <c r="IG39" s="224"/>
      <c r="IH39" s="224"/>
      <c r="II39" s="224"/>
      <c r="IJ39" s="224"/>
      <c r="IK39" s="224"/>
      <c r="IL39" s="224"/>
      <c r="IM39" s="224"/>
      <c r="IN39" s="224"/>
      <c r="IO39" s="224"/>
      <c r="IP39" s="224"/>
      <c r="IQ39" s="224"/>
      <c r="IR39" s="224"/>
      <c r="IS39" s="224"/>
      <c r="IT39" s="224"/>
      <c r="IU39" s="224"/>
      <c r="IV39" s="224"/>
    </row>
    <row r="40" spans="1:256" s="244" customFormat="1" x14ac:dyDescent="0.2">
      <c r="A40" s="224"/>
      <c r="B40" s="226" t="s">
        <v>344</v>
      </c>
      <c r="C40" s="226"/>
      <c r="D40" s="224"/>
      <c r="G40" s="226" t="s">
        <v>345</v>
      </c>
      <c r="H40" s="224"/>
      <c r="I40" s="224"/>
      <c r="J40" s="224"/>
      <c r="K40" s="224"/>
      <c r="L40" s="224"/>
      <c r="M40" s="224"/>
      <c r="N40" s="224"/>
      <c r="Z40" s="224"/>
      <c r="AA40" s="224"/>
      <c r="AB40" s="224"/>
      <c r="AC40" s="224"/>
      <c r="AD40" s="224"/>
      <c r="AE40" s="224"/>
      <c r="AF40" s="224"/>
      <c r="AG40" s="224"/>
      <c r="AH40" s="224"/>
      <c r="AI40" s="224"/>
      <c r="AJ40" s="224"/>
      <c r="AK40" s="224"/>
      <c r="AL40" s="224"/>
      <c r="AM40" s="224"/>
      <c r="AN40" s="224"/>
      <c r="AO40" s="224"/>
      <c r="AP40" s="224"/>
      <c r="AQ40" s="224"/>
      <c r="AR40" s="224"/>
      <c r="AS40" s="224"/>
      <c r="AT40" s="224"/>
      <c r="AU40" s="224"/>
      <c r="AV40" s="224"/>
      <c r="AW40" s="224"/>
      <c r="AX40" s="224"/>
      <c r="AY40" s="224"/>
      <c r="AZ40" s="224"/>
      <c r="BA40" s="224"/>
      <c r="BB40" s="224"/>
      <c r="BC40" s="224"/>
      <c r="BD40" s="224"/>
      <c r="BE40" s="224"/>
      <c r="BF40" s="224"/>
      <c r="BG40" s="224"/>
      <c r="BH40" s="224"/>
      <c r="BI40" s="224"/>
      <c r="BJ40" s="224"/>
      <c r="BK40" s="224"/>
      <c r="BL40" s="224"/>
      <c r="BM40" s="224"/>
      <c r="BN40" s="224"/>
      <c r="BO40" s="224"/>
      <c r="BP40" s="224"/>
      <c r="BQ40" s="224"/>
      <c r="BR40" s="224"/>
      <c r="BS40" s="224"/>
      <c r="BT40" s="224"/>
      <c r="BU40" s="224"/>
      <c r="BV40" s="224"/>
      <c r="BW40" s="224"/>
      <c r="BX40" s="224"/>
      <c r="BY40" s="224"/>
      <c r="BZ40" s="224"/>
      <c r="CA40" s="224"/>
      <c r="CB40" s="224"/>
      <c r="CC40" s="224"/>
      <c r="CD40" s="224"/>
      <c r="CE40" s="224"/>
      <c r="CF40" s="224"/>
      <c r="CG40" s="224"/>
      <c r="CH40" s="224"/>
      <c r="CI40" s="224"/>
      <c r="CJ40" s="224"/>
      <c r="CK40" s="224"/>
      <c r="CL40" s="224"/>
      <c r="CM40" s="224"/>
      <c r="CN40" s="224"/>
      <c r="CO40" s="224"/>
      <c r="CP40" s="224"/>
      <c r="CQ40" s="224"/>
      <c r="CR40" s="224"/>
      <c r="CS40" s="224"/>
      <c r="CT40" s="224"/>
      <c r="CU40" s="224"/>
      <c r="CV40" s="224"/>
      <c r="CW40" s="224"/>
      <c r="CX40" s="224"/>
      <c r="CY40" s="224"/>
      <c r="CZ40" s="224"/>
      <c r="DA40" s="224"/>
      <c r="DB40" s="224"/>
      <c r="DC40" s="224"/>
      <c r="DD40" s="224"/>
      <c r="DE40" s="224"/>
      <c r="DF40" s="224"/>
      <c r="DG40" s="224"/>
      <c r="DH40" s="224"/>
      <c r="DI40" s="224"/>
      <c r="DJ40" s="224"/>
      <c r="DK40" s="224"/>
      <c r="DL40" s="224"/>
      <c r="DM40" s="224"/>
      <c r="DN40" s="224"/>
      <c r="DO40" s="224"/>
      <c r="DP40" s="224"/>
      <c r="DQ40" s="224"/>
      <c r="DR40" s="224"/>
      <c r="DS40" s="224"/>
      <c r="DT40" s="224"/>
      <c r="DU40" s="224"/>
      <c r="DV40" s="224"/>
      <c r="DW40" s="224"/>
      <c r="DX40" s="224"/>
      <c r="DY40" s="224"/>
      <c r="DZ40" s="224"/>
      <c r="EA40" s="224"/>
      <c r="EB40" s="224"/>
      <c r="EC40" s="224"/>
      <c r="ED40" s="224"/>
      <c r="EE40" s="224"/>
      <c r="EF40" s="224"/>
      <c r="EG40" s="224"/>
      <c r="EH40" s="224"/>
      <c r="EI40" s="224"/>
      <c r="EJ40" s="224"/>
      <c r="EK40" s="224"/>
      <c r="EL40" s="224"/>
      <c r="EM40" s="224"/>
      <c r="EN40" s="224"/>
      <c r="EO40" s="224"/>
      <c r="EP40" s="224"/>
      <c r="EQ40" s="224"/>
      <c r="ER40" s="224"/>
      <c r="ES40" s="224"/>
      <c r="ET40" s="224"/>
      <c r="EU40" s="224"/>
      <c r="EV40" s="224"/>
      <c r="EW40" s="224"/>
      <c r="EX40" s="224"/>
      <c r="EY40" s="224"/>
      <c r="EZ40" s="224"/>
      <c r="FA40" s="224"/>
      <c r="FB40" s="224"/>
      <c r="FC40" s="224"/>
      <c r="FD40" s="224"/>
      <c r="FE40" s="224"/>
      <c r="FF40" s="224"/>
      <c r="FG40" s="224"/>
      <c r="FH40" s="224"/>
      <c r="FI40" s="224"/>
      <c r="FJ40" s="224"/>
      <c r="FK40" s="224"/>
      <c r="FL40" s="224"/>
      <c r="FM40" s="224"/>
      <c r="FN40" s="224"/>
      <c r="FO40" s="224"/>
      <c r="FP40" s="224"/>
      <c r="FQ40" s="224"/>
      <c r="FR40" s="224"/>
      <c r="FS40" s="224"/>
      <c r="FT40" s="224"/>
      <c r="FU40" s="224"/>
      <c r="FV40" s="224"/>
      <c r="FW40" s="224"/>
      <c r="FX40" s="224"/>
      <c r="FY40" s="224"/>
      <c r="FZ40" s="224"/>
      <c r="GA40" s="224"/>
      <c r="GB40" s="224"/>
      <c r="GC40" s="224"/>
      <c r="GD40" s="224"/>
      <c r="GE40" s="224"/>
      <c r="GF40" s="224"/>
      <c r="GG40" s="224"/>
      <c r="GH40" s="224"/>
      <c r="GI40" s="224"/>
      <c r="GJ40" s="224"/>
      <c r="GK40" s="224"/>
      <c r="GL40" s="224"/>
      <c r="GM40" s="224"/>
      <c r="GN40" s="224"/>
      <c r="GO40" s="224"/>
      <c r="GP40" s="224"/>
      <c r="GQ40" s="224"/>
      <c r="GR40" s="224"/>
      <c r="GS40" s="224"/>
      <c r="GT40" s="224"/>
      <c r="GU40" s="224"/>
      <c r="GV40" s="224"/>
      <c r="GW40" s="224"/>
      <c r="GX40" s="224"/>
      <c r="GY40" s="224"/>
      <c r="GZ40" s="224"/>
      <c r="HA40" s="224"/>
      <c r="HB40" s="224"/>
      <c r="HC40" s="224"/>
      <c r="HD40" s="224"/>
      <c r="HE40" s="224"/>
      <c r="HF40" s="224"/>
      <c r="HG40" s="224"/>
      <c r="HH40" s="224"/>
      <c r="HI40" s="224"/>
      <c r="HJ40" s="224"/>
      <c r="HK40" s="224"/>
      <c r="HL40" s="224"/>
      <c r="HM40" s="224"/>
      <c r="HN40" s="224"/>
      <c r="HO40" s="224"/>
      <c r="HP40" s="224"/>
      <c r="HQ40" s="224"/>
      <c r="HR40" s="224"/>
      <c r="HS40" s="224"/>
      <c r="HT40" s="224"/>
      <c r="HU40" s="224"/>
      <c r="HV40" s="224"/>
      <c r="HW40" s="224"/>
      <c r="HX40" s="224"/>
      <c r="HY40" s="224"/>
      <c r="HZ40" s="224"/>
      <c r="IA40" s="224"/>
      <c r="IB40" s="224"/>
      <c r="IC40" s="224"/>
      <c r="ID40" s="224"/>
      <c r="IE40" s="224"/>
      <c r="IF40" s="224"/>
      <c r="IG40" s="224"/>
      <c r="IH40" s="224"/>
      <c r="II40" s="224"/>
      <c r="IJ40" s="224"/>
      <c r="IK40" s="224"/>
      <c r="IL40" s="224"/>
      <c r="IM40" s="224"/>
      <c r="IN40" s="224"/>
      <c r="IO40" s="224"/>
      <c r="IP40" s="224"/>
      <c r="IQ40" s="224"/>
      <c r="IR40" s="224"/>
      <c r="IS40" s="224"/>
      <c r="IT40" s="224"/>
      <c r="IU40" s="224"/>
      <c r="IV40" s="224"/>
    </row>
    <row r="41" spans="1:256" s="244" customFormat="1" x14ac:dyDescent="0.2">
      <c r="A41" s="224"/>
      <c r="B41" s="263" t="s">
        <v>365</v>
      </c>
      <c r="C41" s="239"/>
      <c r="D41" s="224"/>
      <c r="G41" s="224"/>
      <c r="H41" s="226" t="s">
        <v>346</v>
      </c>
      <c r="I41" s="224"/>
      <c r="J41" s="224"/>
      <c r="K41" s="224"/>
      <c r="L41" s="224"/>
      <c r="M41" s="224"/>
      <c r="N41" s="224"/>
      <c r="Z41" s="224"/>
      <c r="AA41" s="224"/>
      <c r="AB41" s="224"/>
      <c r="AC41" s="224"/>
      <c r="AD41" s="224"/>
      <c r="AE41" s="224"/>
      <c r="AF41" s="224"/>
      <c r="AG41" s="224"/>
      <c r="AH41" s="224"/>
      <c r="AI41" s="224"/>
      <c r="AJ41" s="224"/>
      <c r="AK41" s="224"/>
      <c r="AL41" s="224"/>
      <c r="AM41" s="224"/>
      <c r="AN41" s="224"/>
      <c r="AO41" s="224"/>
      <c r="AP41" s="224"/>
      <c r="AQ41" s="224"/>
      <c r="AR41" s="224"/>
      <c r="AS41" s="224"/>
      <c r="AT41" s="224"/>
      <c r="AU41" s="224"/>
      <c r="AV41" s="224"/>
      <c r="AW41" s="224"/>
      <c r="AX41" s="224"/>
      <c r="AY41" s="224"/>
      <c r="AZ41" s="224"/>
      <c r="BA41" s="224"/>
      <c r="BB41" s="224"/>
      <c r="BC41" s="224"/>
      <c r="BD41" s="224"/>
      <c r="BE41" s="224"/>
      <c r="BF41" s="224"/>
      <c r="BG41" s="224"/>
      <c r="BH41" s="224"/>
      <c r="BI41" s="224"/>
      <c r="BJ41" s="224"/>
      <c r="BK41" s="224"/>
      <c r="BL41" s="224"/>
      <c r="BM41" s="224"/>
      <c r="BN41" s="224"/>
      <c r="BO41" s="224"/>
      <c r="BP41" s="224"/>
      <c r="BQ41" s="224"/>
      <c r="BR41" s="224"/>
      <c r="BS41" s="224"/>
      <c r="BT41" s="224"/>
      <c r="BU41" s="224"/>
      <c r="BV41" s="224"/>
      <c r="BW41" s="224"/>
      <c r="BX41" s="224"/>
      <c r="BY41" s="224"/>
      <c r="BZ41" s="224"/>
      <c r="CA41" s="224"/>
      <c r="CB41" s="224"/>
      <c r="CC41" s="224"/>
      <c r="CD41" s="224"/>
      <c r="CE41" s="224"/>
      <c r="CF41" s="224"/>
      <c r="CG41" s="224"/>
      <c r="CH41" s="224"/>
      <c r="CI41" s="224"/>
      <c r="CJ41" s="224"/>
      <c r="CK41" s="224"/>
      <c r="CL41" s="224"/>
      <c r="CM41" s="224"/>
      <c r="CN41" s="224"/>
      <c r="CO41" s="224"/>
      <c r="CP41" s="224"/>
      <c r="CQ41" s="224"/>
      <c r="CR41" s="224"/>
      <c r="CS41" s="224"/>
      <c r="CT41" s="224"/>
      <c r="CU41" s="224"/>
      <c r="CV41" s="224"/>
      <c r="CW41" s="224"/>
      <c r="CX41" s="224"/>
      <c r="CY41" s="224"/>
      <c r="CZ41" s="224"/>
      <c r="DA41" s="224"/>
      <c r="DB41" s="224"/>
      <c r="DC41" s="224"/>
      <c r="DD41" s="224"/>
      <c r="DE41" s="224"/>
      <c r="DF41" s="224"/>
      <c r="DG41" s="224"/>
      <c r="DH41" s="224"/>
      <c r="DI41" s="224"/>
      <c r="DJ41" s="224"/>
      <c r="DK41" s="224"/>
      <c r="DL41" s="224"/>
      <c r="DM41" s="224"/>
      <c r="DN41" s="224"/>
      <c r="DO41" s="224"/>
      <c r="DP41" s="224"/>
      <c r="DQ41" s="224"/>
      <c r="DR41" s="224"/>
      <c r="DS41" s="224"/>
      <c r="DT41" s="224"/>
      <c r="DU41" s="224"/>
      <c r="DV41" s="224"/>
      <c r="DW41" s="224"/>
      <c r="DX41" s="224"/>
      <c r="DY41" s="224"/>
      <c r="DZ41" s="224"/>
      <c r="EA41" s="224"/>
      <c r="EB41" s="224"/>
      <c r="EC41" s="224"/>
      <c r="ED41" s="224"/>
      <c r="EE41" s="224"/>
      <c r="EF41" s="224"/>
      <c r="EG41" s="224"/>
      <c r="EH41" s="224"/>
      <c r="EI41" s="224"/>
      <c r="EJ41" s="224"/>
      <c r="EK41" s="224"/>
      <c r="EL41" s="224"/>
      <c r="EM41" s="224"/>
      <c r="EN41" s="224"/>
      <c r="EO41" s="224"/>
      <c r="EP41" s="224"/>
      <c r="EQ41" s="224"/>
      <c r="ER41" s="224"/>
      <c r="ES41" s="224"/>
      <c r="ET41" s="224"/>
      <c r="EU41" s="224"/>
      <c r="EV41" s="224"/>
      <c r="EW41" s="224"/>
      <c r="EX41" s="224"/>
      <c r="EY41" s="224"/>
      <c r="EZ41" s="224"/>
      <c r="FA41" s="224"/>
      <c r="FB41" s="224"/>
      <c r="FC41" s="224"/>
      <c r="FD41" s="224"/>
      <c r="FE41" s="224"/>
      <c r="FF41" s="224"/>
      <c r="FG41" s="224"/>
      <c r="FH41" s="224"/>
      <c r="FI41" s="224"/>
      <c r="FJ41" s="224"/>
      <c r="FK41" s="224"/>
      <c r="FL41" s="224"/>
      <c r="FM41" s="224"/>
      <c r="FN41" s="224"/>
      <c r="FO41" s="224"/>
      <c r="FP41" s="224"/>
      <c r="FQ41" s="224"/>
      <c r="FR41" s="224"/>
      <c r="FS41" s="224"/>
      <c r="FT41" s="224"/>
      <c r="FU41" s="224"/>
      <c r="FV41" s="224"/>
      <c r="FW41" s="224"/>
      <c r="FX41" s="224"/>
      <c r="FY41" s="224"/>
      <c r="FZ41" s="224"/>
      <c r="GA41" s="224"/>
      <c r="GB41" s="224"/>
      <c r="GC41" s="224"/>
      <c r="GD41" s="224"/>
      <c r="GE41" s="224"/>
      <c r="GF41" s="224"/>
      <c r="GG41" s="224"/>
      <c r="GH41" s="224"/>
      <c r="GI41" s="224"/>
      <c r="GJ41" s="224"/>
      <c r="GK41" s="224"/>
      <c r="GL41" s="224"/>
      <c r="GM41" s="224"/>
      <c r="GN41" s="224"/>
      <c r="GO41" s="224"/>
      <c r="GP41" s="224"/>
      <c r="GQ41" s="224"/>
      <c r="GR41" s="224"/>
      <c r="GS41" s="224"/>
      <c r="GT41" s="224"/>
      <c r="GU41" s="224"/>
      <c r="GV41" s="224"/>
      <c r="GW41" s="224"/>
      <c r="GX41" s="224"/>
      <c r="GY41" s="224"/>
      <c r="GZ41" s="224"/>
      <c r="HA41" s="224"/>
      <c r="HB41" s="224"/>
      <c r="HC41" s="224"/>
      <c r="HD41" s="224"/>
      <c r="HE41" s="224"/>
      <c r="HF41" s="224"/>
      <c r="HG41" s="224"/>
      <c r="HH41" s="224"/>
      <c r="HI41" s="224"/>
      <c r="HJ41" s="224"/>
      <c r="HK41" s="224"/>
      <c r="HL41" s="224"/>
      <c r="HM41" s="224"/>
      <c r="HN41" s="224"/>
      <c r="HO41" s="224"/>
      <c r="HP41" s="224"/>
      <c r="HQ41" s="224"/>
      <c r="HR41" s="224"/>
      <c r="HS41" s="224"/>
      <c r="HT41" s="224"/>
      <c r="HU41" s="224"/>
      <c r="HV41" s="224"/>
      <c r="HW41" s="224"/>
      <c r="HX41" s="224"/>
      <c r="HY41" s="224"/>
      <c r="HZ41" s="224"/>
      <c r="IA41" s="224"/>
      <c r="IB41" s="224"/>
      <c r="IC41" s="224"/>
      <c r="ID41" s="224"/>
      <c r="IE41" s="224"/>
      <c r="IF41" s="224"/>
      <c r="IG41" s="224"/>
      <c r="IH41" s="224"/>
      <c r="II41" s="224"/>
      <c r="IJ41" s="224"/>
      <c r="IK41" s="224"/>
      <c r="IL41" s="224"/>
      <c r="IM41" s="224"/>
      <c r="IN41" s="224"/>
      <c r="IO41" s="224"/>
      <c r="IP41" s="224"/>
      <c r="IQ41" s="224"/>
      <c r="IR41" s="224"/>
      <c r="IS41" s="224"/>
      <c r="IT41" s="224"/>
      <c r="IU41" s="224"/>
      <c r="IV41" s="224"/>
    </row>
    <row r="42" spans="1:256" s="244" customFormat="1" x14ac:dyDescent="0.2">
      <c r="A42" s="224"/>
      <c r="B42" s="224"/>
      <c r="C42" s="224"/>
      <c r="D42" s="224"/>
      <c r="E42" s="224"/>
      <c r="F42" s="224"/>
      <c r="G42" s="224"/>
      <c r="H42" s="224"/>
      <c r="I42" s="224"/>
      <c r="J42" s="224"/>
      <c r="K42" s="224"/>
      <c r="L42" s="224"/>
      <c r="M42" s="224"/>
      <c r="N42" s="224"/>
      <c r="Z42" s="224"/>
      <c r="AA42" s="224"/>
      <c r="AB42" s="224"/>
      <c r="AC42" s="224"/>
      <c r="AD42" s="224"/>
      <c r="AE42" s="224"/>
      <c r="AF42" s="224"/>
      <c r="AG42" s="224"/>
      <c r="AH42" s="224"/>
      <c r="AI42" s="224"/>
      <c r="AJ42" s="224"/>
      <c r="AK42" s="224"/>
      <c r="AL42" s="224"/>
      <c r="AM42" s="224"/>
      <c r="AN42" s="224"/>
      <c r="AO42" s="224"/>
      <c r="AP42" s="224"/>
      <c r="AQ42" s="224"/>
      <c r="AR42" s="224"/>
      <c r="AS42" s="224"/>
      <c r="AT42" s="224"/>
      <c r="AU42" s="224"/>
      <c r="AV42" s="224"/>
      <c r="AW42" s="224"/>
      <c r="AX42" s="224"/>
      <c r="AY42" s="224"/>
      <c r="AZ42" s="224"/>
      <c r="BA42" s="224"/>
      <c r="BB42" s="224"/>
      <c r="BC42" s="224"/>
      <c r="BD42" s="224"/>
      <c r="BE42" s="224"/>
      <c r="BF42" s="224"/>
      <c r="BG42" s="224"/>
      <c r="BH42" s="224"/>
      <c r="BI42" s="224"/>
      <c r="BJ42" s="224"/>
      <c r="BK42" s="224"/>
      <c r="BL42" s="224"/>
      <c r="BM42" s="224"/>
      <c r="BN42" s="224"/>
      <c r="BO42" s="224"/>
      <c r="BP42" s="224"/>
      <c r="BQ42" s="224"/>
      <c r="BR42" s="224"/>
      <c r="BS42" s="224"/>
      <c r="BT42" s="224"/>
      <c r="BU42" s="224"/>
      <c r="BV42" s="224"/>
      <c r="BW42" s="224"/>
      <c r="BX42" s="224"/>
      <c r="BY42" s="224"/>
      <c r="BZ42" s="224"/>
      <c r="CA42" s="224"/>
      <c r="CB42" s="224"/>
      <c r="CC42" s="224"/>
      <c r="CD42" s="224"/>
      <c r="CE42" s="224"/>
      <c r="CF42" s="224"/>
      <c r="CG42" s="224"/>
      <c r="CH42" s="224"/>
      <c r="CI42" s="224"/>
      <c r="CJ42" s="224"/>
      <c r="CK42" s="224"/>
      <c r="CL42" s="224"/>
      <c r="CM42" s="224"/>
      <c r="CN42" s="224"/>
      <c r="CO42" s="224"/>
      <c r="CP42" s="224"/>
      <c r="CQ42" s="224"/>
      <c r="CR42" s="224"/>
      <c r="CS42" s="224"/>
      <c r="CT42" s="224"/>
      <c r="CU42" s="224"/>
      <c r="CV42" s="224"/>
      <c r="CW42" s="224"/>
      <c r="CX42" s="224"/>
      <c r="CY42" s="224"/>
      <c r="CZ42" s="224"/>
      <c r="DA42" s="224"/>
      <c r="DB42" s="224"/>
      <c r="DC42" s="224"/>
      <c r="DD42" s="224"/>
      <c r="DE42" s="224"/>
      <c r="DF42" s="224"/>
      <c r="DG42" s="224"/>
      <c r="DH42" s="224"/>
      <c r="DI42" s="224"/>
      <c r="DJ42" s="224"/>
      <c r="DK42" s="224"/>
      <c r="DL42" s="224"/>
      <c r="DM42" s="224"/>
      <c r="DN42" s="224"/>
      <c r="DO42" s="224"/>
      <c r="DP42" s="224"/>
      <c r="DQ42" s="224"/>
      <c r="DR42" s="224"/>
      <c r="DS42" s="224"/>
      <c r="DT42" s="224"/>
      <c r="DU42" s="224"/>
      <c r="DV42" s="224"/>
      <c r="DW42" s="224"/>
      <c r="DX42" s="224"/>
      <c r="DY42" s="224"/>
      <c r="DZ42" s="224"/>
      <c r="EA42" s="224"/>
      <c r="EB42" s="224"/>
      <c r="EC42" s="224"/>
      <c r="ED42" s="224"/>
      <c r="EE42" s="224"/>
      <c r="EF42" s="224"/>
      <c r="EG42" s="224"/>
      <c r="EH42" s="224"/>
      <c r="EI42" s="224"/>
      <c r="EJ42" s="224"/>
      <c r="EK42" s="224"/>
      <c r="EL42" s="224"/>
      <c r="EM42" s="224"/>
      <c r="EN42" s="224"/>
      <c r="EO42" s="224"/>
      <c r="EP42" s="224"/>
      <c r="EQ42" s="224"/>
      <c r="ER42" s="224"/>
      <c r="ES42" s="224"/>
      <c r="ET42" s="224"/>
      <c r="EU42" s="224"/>
      <c r="EV42" s="224"/>
      <c r="EW42" s="224"/>
      <c r="EX42" s="224"/>
      <c r="EY42" s="224"/>
      <c r="EZ42" s="224"/>
      <c r="FA42" s="224"/>
      <c r="FB42" s="224"/>
      <c r="FC42" s="224"/>
      <c r="FD42" s="224"/>
      <c r="FE42" s="224"/>
      <c r="FF42" s="224"/>
      <c r="FG42" s="224"/>
      <c r="FH42" s="224"/>
      <c r="FI42" s="224"/>
      <c r="FJ42" s="224"/>
      <c r="FK42" s="224"/>
      <c r="FL42" s="224"/>
      <c r="FM42" s="224"/>
      <c r="FN42" s="224"/>
      <c r="FO42" s="224"/>
      <c r="FP42" s="224"/>
      <c r="FQ42" s="224"/>
      <c r="FR42" s="224"/>
      <c r="FS42" s="224"/>
      <c r="FT42" s="224"/>
      <c r="FU42" s="224"/>
      <c r="FV42" s="224"/>
      <c r="FW42" s="224"/>
      <c r="FX42" s="224"/>
      <c r="FY42" s="224"/>
      <c r="FZ42" s="224"/>
      <c r="GA42" s="224"/>
      <c r="GB42" s="224"/>
      <c r="GC42" s="224"/>
      <c r="GD42" s="224"/>
      <c r="GE42" s="224"/>
      <c r="GF42" s="224"/>
      <c r="GG42" s="224"/>
      <c r="GH42" s="224"/>
      <c r="GI42" s="224"/>
      <c r="GJ42" s="224"/>
      <c r="GK42" s="224"/>
      <c r="GL42" s="224"/>
      <c r="GM42" s="224"/>
      <c r="GN42" s="224"/>
      <c r="GO42" s="224"/>
      <c r="GP42" s="224"/>
      <c r="GQ42" s="224"/>
      <c r="GR42" s="224"/>
      <c r="GS42" s="224"/>
      <c r="GT42" s="224"/>
      <c r="GU42" s="224"/>
      <c r="GV42" s="224"/>
      <c r="GW42" s="224"/>
      <c r="GX42" s="224"/>
      <c r="GY42" s="224"/>
      <c r="GZ42" s="224"/>
      <c r="HA42" s="224"/>
      <c r="HB42" s="224"/>
      <c r="HC42" s="224"/>
      <c r="HD42" s="224"/>
      <c r="HE42" s="224"/>
      <c r="HF42" s="224"/>
      <c r="HG42" s="224"/>
      <c r="HH42" s="224"/>
      <c r="HI42" s="224"/>
      <c r="HJ42" s="224"/>
      <c r="HK42" s="224"/>
      <c r="HL42" s="224"/>
      <c r="HM42" s="224"/>
      <c r="HN42" s="224"/>
      <c r="HO42" s="224"/>
      <c r="HP42" s="224"/>
      <c r="HQ42" s="224"/>
      <c r="HR42" s="224"/>
      <c r="HS42" s="224"/>
      <c r="HT42" s="224"/>
      <c r="HU42" s="224"/>
      <c r="HV42" s="224"/>
      <c r="HW42" s="224"/>
      <c r="HX42" s="224"/>
      <c r="HY42" s="224"/>
      <c r="HZ42" s="224"/>
      <c r="IA42" s="224"/>
      <c r="IB42" s="224"/>
      <c r="IC42" s="224"/>
      <c r="ID42" s="224"/>
      <c r="IE42" s="224"/>
      <c r="IF42" s="224"/>
      <c r="IG42" s="224"/>
      <c r="IH42" s="224"/>
      <c r="II42" s="224"/>
      <c r="IJ42" s="224"/>
      <c r="IK42" s="224"/>
      <c r="IL42" s="224"/>
      <c r="IM42" s="224"/>
      <c r="IN42" s="224"/>
      <c r="IO42" s="224"/>
      <c r="IP42" s="224"/>
      <c r="IQ42" s="224"/>
      <c r="IR42" s="224"/>
      <c r="IS42" s="224"/>
      <c r="IT42" s="224"/>
      <c r="IU42" s="224"/>
      <c r="IV42" s="224"/>
    </row>
    <row r="43" spans="1:256" s="244" customFormat="1" x14ac:dyDescent="0.2">
      <c r="A43" s="224"/>
      <c r="B43" s="224"/>
      <c r="C43" s="224"/>
      <c r="D43" s="224"/>
      <c r="E43" s="224"/>
      <c r="F43" s="224"/>
      <c r="G43" s="224"/>
      <c r="H43" s="224"/>
      <c r="I43" s="224"/>
      <c r="J43" s="224"/>
      <c r="K43" s="224"/>
      <c r="L43" s="224"/>
      <c r="M43" s="224"/>
      <c r="N43" s="224"/>
      <c r="Z43" s="224"/>
      <c r="AA43" s="224"/>
      <c r="AB43" s="224"/>
      <c r="AC43" s="224"/>
      <c r="AD43" s="224"/>
      <c r="AE43" s="224"/>
      <c r="AF43" s="224"/>
      <c r="AG43" s="224"/>
      <c r="AH43" s="224"/>
      <c r="AI43" s="224"/>
      <c r="AJ43" s="224"/>
      <c r="AK43" s="224"/>
      <c r="AL43" s="224"/>
      <c r="AM43" s="224"/>
      <c r="AN43" s="224"/>
      <c r="AO43" s="224"/>
      <c r="AP43" s="224"/>
      <c r="AQ43" s="224"/>
      <c r="AR43" s="224"/>
      <c r="AS43" s="224"/>
      <c r="AT43" s="224"/>
      <c r="AU43" s="224"/>
      <c r="AV43" s="224"/>
      <c r="AW43" s="224"/>
      <c r="AX43" s="224"/>
      <c r="AY43" s="224"/>
      <c r="AZ43" s="224"/>
      <c r="BA43" s="224"/>
      <c r="BB43" s="224"/>
      <c r="BC43" s="224"/>
      <c r="BD43" s="224"/>
      <c r="BE43" s="224"/>
      <c r="BF43" s="224"/>
      <c r="BG43" s="224"/>
      <c r="BH43" s="224"/>
      <c r="BI43" s="224"/>
      <c r="BJ43" s="224"/>
      <c r="BK43" s="224"/>
      <c r="BL43" s="224"/>
      <c r="BM43" s="224"/>
      <c r="BN43" s="224"/>
      <c r="BO43" s="224"/>
      <c r="BP43" s="224"/>
      <c r="BQ43" s="224"/>
      <c r="BR43" s="224"/>
      <c r="BS43" s="224"/>
      <c r="BT43" s="224"/>
      <c r="BU43" s="224"/>
      <c r="BV43" s="224"/>
      <c r="BW43" s="224"/>
      <c r="BX43" s="224"/>
      <c r="BY43" s="224"/>
      <c r="BZ43" s="224"/>
      <c r="CA43" s="224"/>
      <c r="CB43" s="224"/>
      <c r="CC43" s="224"/>
      <c r="CD43" s="224"/>
      <c r="CE43" s="224"/>
      <c r="CF43" s="224"/>
      <c r="CG43" s="224"/>
      <c r="CH43" s="224"/>
      <c r="CI43" s="224"/>
      <c r="CJ43" s="224"/>
      <c r="CK43" s="224"/>
      <c r="CL43" s="224"/>
      <c r="CM43" s="224"/>
      <c r="CN43" s="224"/>
      <c r="CO43" s="224"/>
      <c r="CP43" s="224"/>
      <c r="CQ43" s="224"/>
      <c r="CR43" s="224"/>
      <c r="CS43" s="224"/>
      <c r="CT43" s="224"/>
      <c r="CU43" s="224"/>
      <c r="CV43" s="224"/>
      <c r="CW43" s="224"/>
      <c r="CX43" s="224"/>
      <c r="CY43" s="224"/>
      <c r="CZ43" s="224"/>
      <c r="DA43" s="224"/>
      <c r="DB43" s="224"/>
      <c r="DC43" s="224"/>
      <c r="DD43" s="224"/>
      <c r="DE43" s="224"/>
      <c r="DF43" s="224"/>
      <c r="DG43" s="224"/>
      <c r="DH43" s="224"/>
      <c r="DI43" s="224"/>
      <c r="DJ43" s="224"/>
      <c r="DK43" s="224"/>
      <c r="DL43" s="224"/>
      <c r="DM43" s="224"/>
      <c r="DN43" s="224"/>
      <c r="DO43" s="224"/>
      <c r="DP43" s="224"/>
      <c r="DQ43" s="224"/>
      <c r="DR43" s="224"/>
      <c r="DS43" s="224"/>
      <c r="DT43" s="224"/>
      <c r="DU43" s="224"/>
      <c r="DV43" s="224"/>
      <c r="DW43" s="224"/>
      <c r="DX43" s="224"/>
      <c r="DY43" s="224"/>
      <c r="DZ43" s="224"/>
      <c r="EA43" s="224"/>
      <c r="EB43" s="224"/>
      <c r="EC43" s="224"/>
      <c r="ED43" s="224"/>
      <c r="EE43" s="224"/>
      <c r="EF43" s="224"/>
      <c r="EG43" s="224"/>
      <c r="EH43" s="224"/>
      <c r="EI43" s="224"/>
      <c r="EJ43" s="224"/>
      <c r="EK43" s="224"/>
      <c r="EL43" s="224"/>
      <c r="EM43" s="224"/>
      <c r="EN43" s="224"/>
      <c r="EO43" s="224"/>
      <c r="EP43" s="224"/>
      <c r="EQ43" s="224"/>
      <c r="ER43" s="224"/>
      <c r="ES43" s="224"/>
      <c r="ET43" s="224"/>
      <c r="EU43" s="224"/>
      <c r="EV43" s="224"/>
      <c r="EW43" s="224"/>
      <c r="EX43" s="224"/>
      <c r="EY43" s="224"/>
      <c r="EZ43" s="224"/>
      <c r="FA43" s="224"/>
      <c r="FB43" s="224"/>
      <c r="FC43" s="224"/>
      <c r="FD43" s="224"/>
      <c r="FE43" s="224"/>
      <c r="FF43" s="224"/>
      <c r="FG43" s="224"/>
      <c r="FH43" s="224"/>
      <c r="FI43" s="224"/>
      <c r="FJ43" s="224"/>
      <c r="FK43" s="224"/>
      <c r="FL43" s="224"/>
      <c r="FM43" s="224"/>
      <c r="FN43" s="224"/>
      <c r="FO43" s="224"/>
      <c r="FP43" s="224"/>
      <c r="FQ43" s="224"/>
      <c r="FR43" s="224"/>
      <c r="FS43" s="224"/>
      <c r="FT43" s="224"/>
      <c r="FU43" s="224"/>
      <c r="FV43" s="224"/>
      <c r="FW43" s="224"/>
      <c r="FX43" s="224"/>
      <c r="FY43" s="224"/>
      <c r="FZ43" s="224"/>
      <c r="GA43" s="224"/>
      <c r="GB43" s="224"/>
      <c r="GC43" s="224"/>
      <c r="GD43" s="224"/>
      <c r="GE43" s="224"/>
      <c r="GF43" s="224"/>
      <c r="GG43" s="224"/>
      <c r="GH43" s="224"/>
      <c r="GI43" s="224"/>
      <c r="GJ43" s="224"/>
      <c r="GK43" s="224"/>
      <c r="GL43" s="224"/>
      <c r="GM43" s="224"/>
      <c r="GN43" s="224"/>
      <c r="GO43" s="224"/>
      <c r="GP43" s="224"/>
      <c r="GQ43" s="224"/>
      <c r="GR43" s="224"/>
      <c r="GS43" s="224"/>
      <c r="GT43" s="224"/>
      <c r="GU43" s="224"/>
      <c r="GV43" s="224"/>
      <c r="GW43" s="224"/>
      <c r="GX43" s="224"/>
      <c r="GY43" s="224"/>
      <c r="GZ43" s="224"/>
      <c r="HA43" s="224"/>
      <c r="HB43" s="224"/>
      <c r="HC43" s="224"/>
      <c r="HD43" s="224"/>
      <c r="HE43" s="224"/>
      <c r="HF43" s="224"/>
      <c r="HG43" s="224"/>
      <c r="HH43" s="224"/>
      <c r="HI43" s="224"/>
      <c r="HJ43" s="224"/>
      <c r="HK43" s="224"/>
      <c r="HL43" s="224"/>
      <c r="HM43" s="224"/>
      <c r="HN43" s="224"/>
      <c r="HO43" s="224"/>
      <c r="HP43" s="224"/>
      <c r="HQ43" s="224"/>
      <c r="HR43" s="224"/>
      <c r="HS43" s="224"/>
      <c r="HT43" s="224"/>
      <c r="HU43" s="224"/>
      <c r="HV43" s="224"/>
      <c r="HW43" s="224"/>
      <c r="HX43" s="224"/>
      <c r="HY43" s="224"/>
      <c r="HZ43" s="224"/>
      <c r="IA43" s="224"/>
      <c r="IB43" s="224"/>
      <c r="IC43" s="224"/>
      <c r="ID43" s="224"/>
      <c r="IE43" s="224"/>
      <c r="IF43" s="224"/>
      <c r="IG43" s="224"/>
      <c r="IH43" s="224"/>
      <c r="II43" s="224"/>
      <c r="IJ43" s="224"/>
      <c r="IK43" s="224"/>
      <c r="IL43" s="224"/>
      <c r="IM43" s="224"/>
      <c r="IN43" s="224"/>
      <c r="IO43" s="224"/>
      <c r="IP43" s="224"/>
      <c r="IQ43" s="224"/>
      <c r="IR43" s="224"/>
      <c r="IS43" s="224"/>
      <c r="IT43" s="224"/>
      <c r="IU43" s="224"/>
      <c r="IV43" s="224"/>
    </row>
    <row r="44" spans="1:256" s="244" customFormat="1" x14ac:dyDescent="0.2">
      <c r="A44" s="224"/>
      <c r="B44" s="226" t="s">
        <v>344</v>
      </c>
      <c r="C44" s="226"/>
      <c r="D44" s="224"/>
      <c r="E44" s="224"/>
      <c r="F44" s="224"/>
      <c r="G44" s="224"/>
      <c r="H44" s="224"/>
      <c r="I44" s="224"/>
      <c r="J44" s="224"/>
      <c r="K44" s="224"/>
      <c r="L44" s="224"/>
      <c r="M44" s="224"/>
      <c r="N44" s="224"/>
      <c r="Z44" s="224"/>
      <c r="AA44" s="224"/>
      <c r="AB44" s="224"/>
      <c r="AC44" s="224"/>
      <c r="AD44" s="224"/>
      <c r="AE44" s="224"/>
      <c r="AF44" s="224"/>
      <c r="AG44" s="224"/>
      <c r="AH44" s="224"/>
      <c r="AI44" s="224"/>
      <c r="AJ44" s="224"/>
      <c r="AK44" s="224"/>
      <c r="AL44" s="224"/>
      <c r="AM44" s="224"/>
      <c r="AN44" s="224"/>
      <c r="AO44" s="224"/>
      <c r="AP44" s="224"/>
      <c r="AQ44" s="224"/>
      <c r="AR44" s="224"/>
      <c r="AS44" s="224"/>
      <c r="AT44" s="224"/>
      <c r="AU44" s="224"/>
      <c r="AV44" s="224"/>
      <c r="AW44" s="224"/>
      <c r="AX44" s="224"/>
      <c r="AY44" s="224"/>
      <c r="AZ44" s="224"/>
      <c r="BA44" s="224"/>
      <c r="BB44" s="224"/>
      <c r="BC44" s="224"/>
      <c r="BD44" s="224"/>
      <c r="BE44" s="224"/>
      <c r="BF44" s="224"/>
      <c r="BG44" s="224"/>
      <c r="BH44" s="224"/>
      <c r="BI44" s="224"/>
      <c r="BJ44" s="224"/>
      <c r="BK44" s="224"/>
      <c r="BL44" s="224"/>
      <c r="BM44" s="224"/>
      <c r="BN44" s="224"/>
      <c r="BO44" s="224"/>
      <c r="BP44" s="224"/>
      <c r="BQ44" s="224"/>
      <c r="BR44" s="224"/>
      <c r="BS44" s="224"/>
      <c r="BT44" s="224"/>
      <c r="BU44" s="224"/>
      <c r="BV44" s="224"/>
      <c r="BW44" s="224"/>
      <c r="BX44" s="224"/>
      <c r="BY44" s="224"/>
      <c r="BZ44" s="224"/>
      <c r="CA44" s="224"/>
      <c r="CB44" s="224"/>
      <c r="CC44" s="224"/>
      <c r="CD44" s="224"/>
      <c r="CE44" s="224"/>
      <c r="CF44" s="224"/>
      <c r="CG44" s="224"/>
      <c r="CH44" s="224"/>
      <c r="CI44" s="224"/>
      <c r="CJ44" s="224"/>
      <c r="CK44" s="224"/>
      <c r="CL44" s="224"/>
      <c r="CM44" s="224"/>
      <c r="CN44" s="224"/>
      <c r="CO44" s="224"/>
      <c r="CP44" s="224"/>
      <c r="CQ44" s="224"/>
      <c r="CR44" s="224"/>
      <c r="CS44" s="224"/>
      <c r="CT44" s="224"/>
      <c r="CU44" s="224"/>
      <c r="CV44" s="224"/>
      <c r="CW44" s="224"/>
      <c r="CX44" s="224"/>
      <c r="CY44" s="224"/>
      <c r="CZ44" s="224"/>
      <c r="DA44" s="224"/>
      <c r="DB44" s="224"/>
      <c r="DC44" s="224"/>
      <c r="DD44" s="224"/>
      <c r="DE44" s="224"/>
      <c r="DF44" s="224"/>
      <c r="DG44" s="224"/>
      <c r="DH44" s="224"/>
      <c r="DI44" s="224"/>
      <c r="DJ44" s="224"/>
      <c r="DK44" s="224"/>
      <c r="DL44" s="224"/>
      <c r="DM44" s="224"/>
      <c r="DN44" s="224"/>
      <c r="DO44" s="224"/>
      <c r="DP44" s="224"/>
      <c r="DQ44" s="224"/>
      <c r="DR44" s="224"/>
      <c r="DS44" s="224"/>
      <c r="DT44" s="224"/>
      <c r="DU44" s="224"/>
      <c r="DV44" s="224"/>
      <c r="DW44" s="224"/>
      <c r="DX44" s="224"/>
      <c r="DY44" s="224"/>
      <c r="DZ44" s="224"/>
      <c r="EA44" s="224"/>
      <c r="EB44" s="224"/>
      <c r="EC44" s="224"/>
      <c r="ED44" s="224"/>
      <c r="EE44" s="224"/>
      <c r="EF44" s="224"/>
      <c r="EG44" s="224"/>
      <c r="EH44" s="224"/>
      <c r="EI44" s="224"/>
      <c r="EJ44" s="224"/>
      <c r="EK44" s="224"/>
      <c r="EL44" s="224"/>
      <c r="EM44" s="224"/>
      <c r="EN44" s="224"/>
      <c r="EO44" s="224"/>
      <c r="EP44" s="224"/>
      <c r="EQ44" s="224"/>
      <c r="ER44" s="224"/>
      <c r="ES44" s="224"/>
      <c r="ET44" s="224"/>
      <c r="EU44" s="224"/>
      <c r="EV44" s="224"/>
      <c r="EW44" s="224"/>
      <c r="EX44" s="224"/>
      <c r="EY44" s="224"/>
      <c r="EZ44" s="224"/>
      <c r="FA44" s="224"/>
      <c r="FB44" s="224"/>
      <c r="FC44" s="224"/>
      <c r="FD44" s="224"/>
      <c r="FE44" s="224"/>
      <c r="FF44" s="224"/>
      <c r="FG44" s="224"/>
      <c r="FH44" s="224"/>
      <c r="FI44" s="224"/>
      <c r="FJ44" s="224"/>
      <c r="FK44" s="224"/>
      <c r="FL44" s="224"/>
      <c r="FM44" s="224"/>
      <c r="FN44" s="224"/>
      <c r="FO44" s="224"/>
      <c r="FP44" s="224"/>
      <c r="FQ44" s="224"/>
      <c r="FR44" s="224"/>
      <c r="FS44" s="224"/>
      <c r="FT44" s="224"/>
      <c r="FU44" s="224"/>
      <c r="FV44" s="224"/>
      <c r="FW44" s="224"/>
      <c r="FX44" s="224"/>
      <c r="FY44" s="224"/>
      <c r="FZ44" s="224"/>
      <c r="GA44" s="224"/>
      <c r="GB44" s="224"/>
      <c r="GC44" s="224"/>
      <c r="GD44" s="224"/>
      <c r="GE44" s="224"/>
      <c r="GF44" s="224"/>
      <c r="GG44" s="224"/>
      <c r="GH44" s="224"/>
      <c r="GI44" s="224"/>
      <c r="GJ44" s="224"/>
      <c r="GK44" s="224"/>
      <c r="GL44" s="224"/>
      <c r="GM44" s="224"/>
      <c r="GN44" s="224"/>
      <c r="GO44" s="224"/>
      <c r="GP44" s="224"/>
      <c r="GQ44" s="224"/>
      <c r="GR44" s="224"/>
      <c r="GS44" s="224"/>
      <c r="GT44" s="224"/>
      <c r="GU44" s="224"/>
      <c r="GV44" s="224"/>
      <c r="GW44" s="224"/>
      <c r="GX44" s="224"/>
      <c r="GY44" s="224"/>
      <c r="GZ44" s="224"/>
      <c r="HA44" s="224"/>
      <c r="HB44" s="224"/>
      <c r="HC44" s="224"/>
      <c r="HD44" s="224"/>
      <c r="HE44" s="224"/>
      <c r="HF44" s="224"/>
      <c r="HG44" s="224"/>
      <c r="HH44" s="224"/>
      <c r="HI44" s="224"/>
      <c r="HJ44" s="224"/>
      <c r="HK44" s="224"/>
      <c r="HL44" s="224"/>
      <c r="HM44" s="224"/>
      <c r="HN44" s="224"/>
      <c r="HO44" s="224"/>
      <c r="HP44" s="224"/>
      <c r="HQ44" s="224"/>
      <c r="HR44" s="224"/>
      <c r="HS44" s="224"/>
      <c r="HT44" s="224"/>
      <c r="HU44" s="224"/>
      <c r="HV44" s="224"/>
      <c r="HW44" s="224"/>
      <c r="HX44" s="224"/>
      <c r="HY44" s="224"/>
      <c r="HZ44" s="224"/>
      <c r="IA44" s="224"/>
      <c r="IB44" s="224"/>
      <c r="IC44" s="224"/>
      <c r="ID44" s="224"/>
      <c r="IE44" s="224"/>
      <c r="IF44" s="224"/>
      <c r="IG44" s="224"/>
      <c r="IH44" s="224"/>
      <c r="II44" s="224"/>
      <c r="IJ44" s="224"/>
      <c r="IK44" s="224"/>
      <c r="IL44" s="224"/>
      <c r="IM44" s="224"/>
      <c r="IN44" s="224"/>
      <c r="IO44" s="224"/>
      <c r="IP44" s="224"/>
      <c r="IQ44" s="224"/>
      <c r="IR44" s="224"/>
      <c r="IS44" s="224"/>
      <c r="IT44" s="224"/>
      <c r="IU44" s="224"/>
      <c r="IV44" s="224"/>
    </row>
    <row r="45" spans="1:256" s="244" customFormat="1" x14ac:dyDescent="0.2">
      <c r="A45" s="224"/>
      <c r="B45" s="263" t="s">
        <v>366</v>
      </c>
      <c r="C45" s="239"/>
      <c r="D45" s="224"/>
      <c r="E45" s="224"/>
      <c r="F45" s="224"/>
      <c r="G45" s="224"/>
      <c r="H45" s="224"/>
      <c r="I45" s="224"/>
      <c r="J45" s="224"/>
      <c r="K45" s="224"/>
      <c r="L45" s="224"/>
      <c r="M45" s="224"/>
      <c r="N45" s="224"/>
      <c r="Z45" s="224"/>
      <c r="AA45" s="224"/>
      <c r="AB45" s="224"/>
      <c r="AC45" s="224"/>
      <c r="AD45" s="224"/>
      <c r="AE45" s="224"/>
      <c r="AF45" s="224"/>
      <c r="AG45" s="224"/>
      <c r="AH45" s="224"/>
      <c r="AI45" s="224"/>
      <c r="AJ45" s="224"/>
      <c r="AK45" s="224"/>
      <c r="AL45" s="224"/>
      <c r="AM45" s="224"/>
      <c r="AN45" s="224"/>
      <c r="AO45" s="224"/>
      <c r="AP45" s="224"/>
      <c r="AQ45" s="224"/>
      <c r="AR45" s="224"/>
      <c r="AS45" s="224"/>
      <c r="AT45" s="224"/>
      <c r="AU45" s="224"/>
      <c r="AV45" s="224"/>
      <c r="AW45" s="224"/>
      <c r="AX45" s="224"/>
      <c r="AY45" s="224"/>
      <c r="AZ45" s="224"/>
      <c r="BA45" s="224"/>
      <c r="BB45" s="224"/>
      <c r="BC45" s="224"/>
      <c r="BD45" s="224"/>
      <c r="BE45" s="224"/>
      <c r="BF45" s="224"/>
      <c r="BG45" s="224"/>
      <c r="BH45" s="224"/>
      <c r="BI45" s="224"/>
      <c r="BJ45" s="224"/>
      <c r="BK45" s="224"/>
      <c r="BL45" s="224"/>
      <c r="BM45" s="224"/>
      <c r="BN45" s="224"/>
      <c r="BO45" s="224"/>
      <c r="BP45" s="224"/>
      <c r="BQ45" s="224"/>
      <c r="BR45" s="224"/>
      <c r="BS45" s="224"/>
      <c r="BT45" s="224"/>
      <c r="BU45" s="224"/>
      <c r="BV45" s="224"/>
      <c r="BW45" s="224"/>
      <c r="BX45" s="224"/>
      <c r="BY45" s="224"/>
      <c r="BZ45" s="224"/>
      <c r="CA45" s="224"/>
      <c r="CB45" s="224"/>
      <c r="CC45" s="224"/>
      <c r="CD45" s="224"/>
      <c r="CE45" s="224"/>
      <c r="CF45" s="224"/>
      <c r="CG45" s="224"/>
      <c r="CH45" s="224"/>
      <c r="CI45" s="224"/>
      <c r="CJ45" s="224"/>
      <c r="CK45" s="224"/>
      <c r="CL45" s="224"/>
      <c r="CM45" s="224"/>
      <c r="CN45" s="224"/>
      <c r="CO45" s="224"/>
      <c r="CP45" s="224"/>
      <c r="CQ45" s="224"/>
      <c r="CR45" s="224"/>
      <c r="CS45" s="224"/>
      <c r="CT45" s="224"/>
      <c r="CU45" s="224"/>
      <c r="CV45" s="224"/>
      <c r="CW45" s="224"/>
      <c r="CX45" s="224"/>
      <c r="CY45" s="224"/>
      <c r="CZ45" s="224"/>
      <c r="DA45" s="224"/>
      <c r="DB45" s="224"/>
      <c r="DC45" s="224"/>
      <c r="DD45" s="224"/>
      <c r="DE45" s="224"/>
      <c r="DF45" s="224"/>
      <c r="DG45" s="224"/>
      <c r="DH45" s="224"/>
      <c r="DI45" s="224"/>
      <c r="DJ45" s="224"/>
      <c r="DK45" s="224"/>
      <c r="DL45" s="224"/>
      <c r="DM45" s="224"/>
      <c r="DN45" s="224"/>
      <c r="DO45" s="224"/>
      <c r="DP45" s="224"/>
      <c r="DQ45" s="224"/>
      <c r="DR45" s="224"/>
      <c r="DS45" s="224"/>
      <c r="DT45" s="224"/>
      <c r="DU45" s="224"/>
      <c r="DV45" s="224"/>
      <c r="DW45" s="224"/>
      <c r="DX45" s="224"/>
      <c r="DY45" s="224"/>
      <c r="DZ45" s="224"/>
      <c r="EA45" s="224"/>
      <c r="EB45" s="224"/>
      <c r="EC45" s="224"/>
      <c r="ED45" s="224"/>
      <c r="EE45" s="224"/>
      <c r="EF45" s="224"/>
      <c r="EG45" s="224"/>
      <c r="EH45" s="224"/>
      <c r="EI45" s="224"/>
      <c r="EJ45" s="224"/>
      <c r="EK45" s="224"/>
      <c r="EL45" s="224"/>
      <c r="EM45" s="224"/>
      <c r="EN45" s="224"/>
      <c r="EO45" s="224"/>
      <c r="EP45" s="224"/>
      <c r="EQ45" s="224"/>
      <c r="ER45" s="224"/>
      <c r="ES45" s="224"/>
      <c r="ET45" s="224"/>
      <c r="EU45" s="224"/>
      <c r="EV45" s="224"/>
      <c r="EW45" s="224"/>
      <c r="EX45" s="224"/>
      <c r="EY45" s="224"/>
      <c r="EZ45" s="224"/>
      <c r="FA45" s="224"/>
      <c r="FB45" s="224"/>
      <c r="FC45" s="224"/>
      <c r="FD45" s="224"/>
      <c r="FE45" s="224"/>
      <c r="FF45" s="224"/>
      <c r="FG45" s="224"/>
      <c r="FH45" s="224"/>
      <c r="FI45" s="224"/>
      <c r="FJ45" s="224"/>
      <c r="FK45" s="224"/>
      <c r="FL45" s="224"/>
      <c r="FM45" s="224"/>
      <c r="FN45" s="224"/>
      <c r="FO45" s="224"/>
      <c r="FP45" s="224"/>
      <c r="FQ45" s="224"/>
      <c r="FR45" s="224"/>
      <c r="FS45" s="224"/>
      <c r="FT45" s="224"/>
      <c r="FU45" s="224"/>
      <c r="FV45" s="224"/>
      <c r="FW45" s="224"/>
      <c r="FX45" s="224"/>
      <c r="FY45" s="224"/>
      <c r="FZ45" s="224"/>
      <c r="GA45" s="224"/>
      <c r="GB45" s="224"/>
      <c r="GC45" s="224"/>
      <c r="GD45" s="224"/>
      <c r="GE45" s="224"/>
      <c r="GF45" s="224"/>
      <c r="GG45" s="224"/>
      <c r="GH45" s="224"/>
      <c r="GI45" s="224"/>
      <c r="GJ45" s="224"/>
      <c r="GK45" s="224"/>
      <c r="GL45" s="224"/>
      <c r="GM45" s="224"/>
      <c r="GN45" s="224"/>
      <c r="GO45" s="224"/>
      <c r="GP45" s="224"/>
      <c r="GQ45" s="224"/>
      <c r="GR45" s="224"/>
      <c r="GS45" s="224"/>
      <c r="GT45" s="224"/>
      <c r="GU45" s="224"/>
      <c r="GV45" s="224"/>
      <c r="GW45" s="224"/>
      <c r="GX45" s="224"/>
      <c r="GY45" s="224"/>
      <c r="GZ45" s="224"/>
      <c r="HA45" s="224"/>
      <c r="HB45" s="224"/>
      <c r="HC45" s="224"/>
      <c r="HD45" s="224"/>
      <c r="HE45" s="224"/>
      <c r="HF45" s="224"/>
      <c r="HG45" s="224"/>
      <c r="HH45" s="224"/>
      <c r="HI45" s="224"/>
      <c r="HJ45" s="224"/>
      <c r="HK45" s="224"/>
      <c r="HL45" s="224"/>
      <c r="HM45" s="224"/>
      <c r="HN45" s="224"/>
      <c r="HO45" s="224"/>
      <c r="HP45" s="224"/>
      <c r="HQ45" s="224"/>
      <c r="HR45" s="224"/>
      <c r="HS45" s="224"/>
      <c r="HT45" s="224"/>
      <c r="HU45" s="224"/>
      <c r="HV45" s="224"/>
      <c r="HW45" s="224"/>
      <c r="HX45" s="224"/>
      <c r="HY45" s="224"/>
      <c r="HZ45" s="224"/>
      <c r="IA45" s="224"/>
      <c r="IB45" s="224"/>
      <c r="IC45" s="224"/>
      <c r="ID45" s="224"/>
      <c r="IE45" s="224"/>
      <c r="IF45" s="224"/>
      <c r="IG45" s="224"/>
      <c r="IH45" s="224"/>
      <c r="II45" s="224"/>
      <c r="IJ45" s="224"/>
      <c r="IK45" s="224"/>
      <c r="IL45" s="224"/>
      <c r="IM45" s="224"/>
      <c r="IN45" s="224"/>
      <c r="IO45" s="224"/>
      <c r="IP45" s="224"/>
      <c r="IQ45" s="224"/>
      <c r="IR45" s="224"/>
      <c r="IS45" s="224"/>
      <c r="IT45" s="224"/>
      <c r="IU45" s="224"/>
      <c r="IV45" s="224"/>
    </row>
    <row r="46" spans="1:256" s="244" customFormat="1" x14ac:dyDescent="0.2">
      <c r="A46" s="224"/>
      <c r="B46" s="263"/>
      <c r="C46" s="239"/>
      <c r="D46" s="224"/>
      <c r="E46" s="224"/>
      <c r="F46" s="224"/>
      <c r="G46" s="224"/>
      <c r="H46" s="224"/>
      <c r="I46" s="224"/>
      <c r="J46" s="224"/>
      <c r="K46" s="224"/>
      <c r="L46" s="224"/>
      <c r="M46" s="224"/>
      <c r="N46" s="224"/>
      <c r="Z46" s="224"/>
      <c r="AA46" s="224"/>
      <c r="AB46" s="224"/>
      <c r="AC46" s="224"/>
      <c r="AD46" s="224"/>
      <c r="AE46" s="224"/>
      <c r="AF46" s="224"/>
      <c r="AG46" s="224"/>
      <c r="AH46" s="224"/>
      <c r="AI46" s="224"/>
      <c r="AJ46" s="224"/>
      <c r="AK46" s="224"/>
      <c r="AL46" s="224"/>
      <c r="AM46" s="224"/>
      <c r="AN46" s="224"/>
      <c r="AO46" s="224"/>
      <c r="AP46" s="224"/>
      <c r="AQ46" s="224"/>
      <c r="AR46" s="224"/>
      <c r="AS46" s="224"/>
      <c r="AT46" s="224"/>
      <c r="AU46" s="224"/>
      <c r="AV46" s="224"/>
      <c r="AW46" s="224"/>
      <c r="AX46" s="224"/>
      <c r="AY46" s="224"/>
      <c r="AZ46" s="224"/>
      <c r="BA46" s="224"/>
      <c r="BB46" s="224"/>
      <c r="BC46" s="224"/>
      <c r="BD46" s="224"/>
      <c r="BE46" s="224"/>
      <c r="BF46" s="224"/>
      <c r="BG46" s="224"/>
      <c r="BH46" s="224"/>
      <c r="BI46" s="224"/>
      <c r="BJ46" s="224"/>
      <c r="BK46" s="224"/>
      <c r="BL46" s="224"/>
      <c r="BM46" s="224"/>
      <c r="BN46" s="224"/>
      <c r="BO46" s="224"/>
      <c r="BP46" s="224"/>
      <c r="BQ46" s="224"/>
      <c r="BR46" s="224"/>
      <c r="BS46" s="224"/>
      <c r="BT46" s="224"/>
      <c r="BU46" s="224"/>
      <c r="BV46" s="224"/>
      <c r="BW46" s="224"/>
      <c r="BX46" s="224"/>
      <c r="BY46" s="224"/>
      <c r="BZ46" s="224"/>
      <c r="CA46" s="224"/>
      <c r="CB46" s="224"/>
      <c r="CC46" s="224"/>
      <c r="CD46" s="224"/>
      <c r="CE46" s="224"/>
      <c r="CF46" s="224"/>
      <c r="CG46" s="224"/>
      <c r="CH46" s="224"/>
      <c r="CI46" s="224"/>
      <c r="CJ46" s="224"/>
      <c r="CK46" s="224"/>
      <c r="CL46" s="224"/>
      <c r="CM46" s="224"/>
      <c r="CN46" s="224"/>
      <c r="CO46" s="224"/>
      <c r="CP46" s="224"/>
      <c r="CQ46" s="224"/>
      <c r="CR46" s="224"/>
      <c r="CS46" s="224"/>
      <c r="CT46" s="224"/>
      <c r="CU46" s="224"/>
      <c r="CV46" s="224"/>
      <c r="CW46" s="224"/>
      <c r="CX46" s="224"/>
      <c r="CY46" s="224"/>
      <c r="CZ46" s="224"/>
      <c r="DA46" s="224"/>
      <c r="DB46" s="224"/>
      <c r="DC46" s="224"/>
      <c r="DD46" s="224"/>
      <c r="DE46" s="224"/>
      <c r="DF46" s="224"/>
      <c r="DG46" s="224"/>
      <c r="DH46" s="224"/>
      <c r="DI46" s="224"/>
      <c r="DJ46" s="224"/>
      <c r="DK46" s="224"/>
      <c r="DL46" s="224"/>
      <c r="DM46" s="224"/>
      <c r="DN46" s="224"/>
      <c r="DO46" s="224"/>
      <c r="DP46" s="224"/>
      <c r="DQ46" s="224"/>
      <c r="DR46" s="224"/>
      <c r="DS46" s="224"/>
      <c r="DT46" s="224"/>
      <c r="DU46" s="224"/>
      <c r="DV46" s="224"/>
      <c r="DW46" s="224"/>
      <c r="DX46" s="224"/>
      <c r="DY46" s="224"/>
      <c r="DZ46" s="224"/>
      <c r="EA46" s="224"/>
      <c r="EB46" s="224"/>
      <c r="EC46" s="224"/>
      <c r="ED46" s="224"/>
      <c r="EE46" s="224"/>
      <c r="EF46" s="224"/>
      <c r="EG46" s="224"/>
      <c r="EH46" s="224"/>
      <c r="EI46" s="224"/>
      <c r="EJ46" s="224"/>
      <c r="EK46" s="224"/>
      <c r="EL46" s="224"/>
      <c r="EM46" s="224"/>
      <c r="EN46" s="224"/>
      <c r="EO46" s="224"/>
      <c r="EP46" s="224"/>
      <c r="EQ46" s="224"/>
      <c r="ER46" s="224"/>
      <c r="ES46" s="224"/>
      <c r="ET46" s="224"/>
      <c r="EU46" s="224"/>
      <c r="EV46" s="224"/>
      <c r="EW46" s="224"/>
      <c r="EX46" s="224"/>
      <c r="EY46" s="224"/>
      <c r="EZ46" s="224"/>
      <c r="FA46" s="224"/>
      <c r="FB46" s="224"/>
      <c r="FC46" s="224"/>
      <c r="FD46" s="224"/>
      <c r="FE46" s="224"/>
      <c r="FF46" s="224"/>
      <c r="FG46" s="224"/>
      <c r="FH46" s="224"/>
      <c r="FI46" s="224"/>
      <c r="FJ46" s="224"/>
      <c r="FK46" s="224"/>
      <c r="FL46" s="224"/>
      <c r="FM46" s="224"/>
      <c r="FN46" s="224"/>
      <c r="FO46" s="224"/>
      <c r="FP46" s="224"/>
      <c r="FQ46" s="224"/>
      <c r="FR46" s="224"/>
      <c r="FS46" s="224"/>
      <c r="FT46" s="224"/>
      <c r="FU46" s="224"/>
      <c r="FV46" s="224"/>
      <c r="FW46" s="224"/>
      <c r="FX46" s="224"/>
      <c r="FY46" s="224"/>
      <c r="FZ46" s="224"/>
      <c r="GA46" s="224"/>
      <c r="GB46" s="224"/>
      <c r="GC46" s="224"/>
      <c r="GD46" s="224"/>
      <c r="GE46" s="224"/>
      <c r="GF46" s="224"/>
      <c r="GG46" s="224"/>
      <c r="GH46" s="224"/>
      <c r="GI46" s="224"/>
      <c r="GJ46" s="224"/>
      <c r="GK46" s="224"/>
      <c r="GL46" s="224"/>
      <c r="GM46" s="224"/>
      <c r="GN46" s="224"/>
      <c r="GO46" s="224"/>
      <c r="GP46" s="224"/>
      <c r="GQ46" s="224"/>
      <c r="GR46" s="224"/>
      <c r="GS46" s="224"/>
      <c r="GT46" s="224"/>
      <c r="GU46" s="224"/>
      <c r="GV46" s="224"/>
      <c r="GW46" s="224"/>
      <c r="GX46" s="224"/>
      <c r="GY46" s="224"/>
      <c r="GZ46" s="224"/>
      <c r="HA46" s="224"/>
      <c r="HB46" s="224"/>
      <c r="HC46" s="224"/>
      <c r="HD46" s="224"/>
      <c r="HE46" s="224"/>
      <c r="HF46" s="224"/>
      <c r="HG46" s="224"/>
      <c r="HH46" s="224"/>
      <c r="HI46" s="224"/>
      <c r="HJ46" s="224"/>
      <c r="HK46" s="224"/>
      <c r="HL46" s="224"/>
      <c r="HM46" s="224"/>
      <c r="HN46" s="224"/>
      <c r="HO46" s="224"/>
      <c r="HP46" s="224"/>
      <c r="HQ46" s="224"/>
      <c r="HR46" s="224"/>
      <c r="HS46" s="224"/>
      <c r="HT46" s="224"/>
      <c r="HU46" s="224"/>
      <c r="HV46" s="224"/>
      <c r="HW46" s="224"/>
      <c r="HX46" s="224"/>
      <c r="HY46" s="224"/>
      <c r="HZ46" s="224"/>
      <c r="IA46" s="224"/>
      <c r="IB46" s="224"/>
      <c r="IC46" s="224"/>
      <c r="ID46" s="224"/>
      <c r="IE46" s="224"/>
      <c r="IF46" s="224"/>
      <c r="IG46" s="224"/>
      <c r="IH46" s="224"/>
      <c r="II46" s="224"/>
      <c r="IJ46" s="224"/>
      <c r="IK46" s="224"/>
      <c r="IL46" s="224"/>
      <c r="IM46" s="224"/>
      <c r="IN46" s="224"/>
      <c r="IO46" s="224"/>
      <c r="IP46" s="224"/>
      <c r="IQ46" s="224"/>
      <c r="IR46" s="224"/>
      <c r="IS46" s="224"/>
      <c r="IT46" s="224"/>
      <c r="IU46" s="224"/>
      <c r="IV46" s="224"/>
    </row>
    <row r="47" spans="1:256" s="244" customFormat="1" x14ac:dyDescent="0.2">
      <c r="A47" s="224"/>
      <c r="B47" s="263"/>
      <c r="C47" s="239"/>
      <c r="D47" s="224"/>
      <c r="E47" s="224"/>
      <c r="F47" s="224"/>
      <c r="G47" s="224"/>
      <c r="H47" s="224"/>
      <c r="I47" s="224"/>
      <c r="J47" s="224"/>
      <c r="K47" s="224"/>
      <c r="L47" s="224"/>
      <c r="M47" s="224"/>
      <c r="N47" s="224"/>
      <c r="Z47" s="224"/>
      <c r="AA47" s="224"/>
      <c r="AB47" s="224"/>
      <c r="AC47" s="224"/>
      <c r="AD47" s="224"/>
      <c r="AE47" s="224"/>
      <c r="AF47" s="224"/>
      <c r="AG47" s="224"/>
      <c r="AH47" s="224"/>
      <c r="AI47" s="224"/>
      <c r="AJ47" s="224"/>
      <c r="AK47" s="224"/>
      <c r="AL47" s="224"/>
      <c r="AM47" s="224"/>
      <c r="AN47" s="224"/>
      <c r="AO47" s="224"/>
      <c r="AP47" s="224"/>
      <c r="AQ47" s="224"/>
      <c r="AR47" s="224"/>
      <c r="AS47" s="224"/>
      <c r="AT47" s="224"/>
      <c r="AU47" s="224"/>
      <c r="AV47" s="224"/>
      <c r="AW47" s="224"/>
      <c r="AX47" s="224"/>
      <c r="AY47" s="224"/>
      <c r="AZ47" s="224"/>
      <c r="BA47" s="224"/>
      <c r="BB47" s="224"/>
      <c r="BC47" s="224"/>
      <c r="BD47" s="224"/>
      <c r="BE47" s="224"/>
      <c r="BF47" s="224"/>
      <c r="BG47" s="224"/>
      <c r="BH47" s="224"/>
      <c r="BI47" s="224"/>
      <c r="BJ47" s="224"/>
      <c r="BK47" s="224"/>
      <c r="BL47" s="224"/>
      <c r="BM47" s="224"/>
      <c r="BN47" s="224"/>
      <c r="BO47" s="224"/>
      <c r="BP47" s="224"/>
      <c r="BQ47" s="224"/>
      <c r="BR47" s="224"/>
      <c r="BS47" s="224"/>
      <c r="BT47" s="224"/>
      <c r="BU47" s="224"/>
      <c r="BV47" s="224"/>
      <c r="BW47" s="224"/>
      <c r="BX47" s="224"/>
      <c r="BY47" s="224"/>
      <c r="BZ47" s="224"/>
      <c r="CA47" s="224"/>
      <c r="CB47" s="224"/>
      <c r="CC47" s="224"/>
      <c r="CD47" s="224"/>
      <c r="CE47" s="224"/>
      <c r="CF47" s="224"/>
      <c r="CG47" s="224"/>
      <c r="CH47" s="224"/>
      <c r="CI47" s="224"/>
      <c r="CJ47" s="224"/>
      <c r="CK47" s="224"/>
      <c r="CL47" s="224"/>
      <c r="CM47" s="224"/>
      <c r="CN47" s="224"/>
      <c r="CO47" s="224"/>
      <c r="CP47" s="224"/>
      <c r="CQ47" s="224"/>
      <c r="CR47" s="224"/>
      <c r="CS47" s="224"/>
      <c r="CT47" s="224"/>
      <c r="CU47" s="224"/>
      <c r="CV47" s="224"/>
      <c r="CW47" s="224"/>
      <c r="CX47" s="224"/>
      <c r="CY47" s="224"/>
      <c r="CZ47" s="224"/>
      <c r="DA47" s="224"/>
      <c r="DB47" s="224"/>
      <c r="DC47" s="224"/>
      <c r="DD47" s="224"/>
      <c r="DE47" s="224"/>
      <c r="DF47" s="224"/>
      <c r="DG47" s="224"/>
      <c r="DH47" s="224"/>
      <c r="DI47" s="224"/>
      <c r="DJ47" s="224"/>
      <c r="DK47" s="224"/>
      <c r="DL47" s="224"/>
      <c r="DM47" s="224"/>
      <c r="DN47" s="224"/>
      <c r="DO47" s="224"/>
      <c r="DP47" s="224"/>
      <c r="DQ47" s="224"/>
      <c r="DR47" s="224"/>
      <c r="DS47" s="224"/>
      <c r="DT47" s="224"/>
      <c r="DU47" s="224"/>
      <c r="DV47" s="224"/>
      <c r="DW47" s="224"/>
      <c r="DX47" s="224"/>
      <c r="DY47" s="224"/>
      <c r="DZ47" s="224"/>
      <c r="EA47" s="224"/>
      <c r="EB47" s="224"/>
      <c r="EC47" s="224"/>
      <c r="ED47" s="224"/>
      <c r="EE47" s="224"/>
      <c r="EF47" s="224"/>
      <c r="EG47" s="224"/>
      <c r="EH47" s="224"/>
      <c r="EI47" s="224"/>
      <c r="EJ47" s="224"/>
      <c r="EK47" s="224"/>
      <c r="EL47" s="224"/>
      <c r="EM47" s="224"/>
      <c r="EN47" s="224"/>
      <c r="EO47" s="224"/>
      <c r="EP47" s="224"/>
      <c r="EQ47" s="224"/>
      <c r="ER47" s="224"/>
      <c r="ES47" s="224"/>
      <c r="ET47" s="224"/>
      <c r="EU47" s="224"/>
      <c r="EV47" s="224"/>
      <c r="EW47" s="224"/>
      <c r="EX47" s="224"/>
      <c r="EY47" s="224"/>
      <c r="EZ47" s="224"/>
      <c r="FA47" s="224"/>
      <c r="FB47" s="224"/>
      <c r="FC47" s="224"/>
      <c r="FD47" s="224"/>
      <c r="FE47" s="224"/>
      <c r="FF47" s="224"/>
      <c r="FG47" s="224"/>
      <c r="FH47" s="224"/>
      <c r="FI47" s="224"/>
      <c r="FJ47" s="224"/>
      <c r="FK47" s="224"/>
      <c r="FL47" s="224"/>
      <c r="FM47" s="224"/>
      <c r="FN47" s="224"/>
      <c r="FO47" s="224"/>
      <c r="FP47" s="224"/>
      <c r="FQ47" s="224"/>
      <c r="FR47" s="224"/>
      <c r="FS47" s="224"/>
      <c r="FT47" s="224"/>
      <c r="FU47" s="224"/>
      <c r="FV47" s="224"/>
      <c r="FW47" s="224"/>
      <c r="FX47" s="224"/>
      <c r="FY47" s="224"/>
      <c r="FZ47" s="224"/>
      <c r="GA47" s="224"/>
      <c r="GB47" s="224"/>
      <c r="GC47" s="224"/>
      <c r="GD47" s="224"/>
      <c r="GE47" s="224"/>
      <c r="GF47" s="224"/>
      <c r="GG47" s="224"/>
      <c r="GH47" s="224"/>
      <c r="GI47" s="224"/>
      <c r="GJ47" s="224"/>
      <c r="GK47" s="224"/>
      <c r="GL47" s="224"/>
      <c r="GM47" s="224"/>
      <c r="GN47" s="224"/>
      <c r="GO47" s="224"/>
      <c r="GP47" s="224"/>
      <c r="GQ47" s="224"/>
      <c r="GR47" s="224"/>
      <c r="GS47" s="224"/>
      <c r="GT47" s="224"/>
      <c r="GU47" s="224"/>
      <c r="GV47" s="224"/>
      <c r="GW47" s="224"/>
      <c r="GX47" s="224"/>
      <c r="GY47" s="224"/>
      <c r="GZ47" s="224"/>
      <c r="HA47" s="224"/>
      <c r="HB47" s="224"/>
      <c r="HC47" s="224"/>
      <c r="HD47" s="224"/>
      <c r="HE47" s="224"/>
      <c r="HF47" s="224"/>
      <c r="HG47" s="224"/>
      <c r="HH47" s="224"/>
      <c r="HI47" s="224"/>
      <c r="HJ47" s="224"/>
      <c r="HK47" s="224"/>
      <c r="HL47" s="224"/>
      <c r="HM47" s="224"/>
      <c r="HN47" s="224"/>
      <c r="HO47" s="224"/>
      <c r="HP47" s="224"/>
      <c r="HQ47" s="224"/>
      <c r="HR47" s="224"/>
      <c r="HS47" s="224"/>
      <c r="HT47" s="224"/>
      <c r="HU47" s="224"/>
      <c r="HV47" s="224"/>
      <c r="HW47" s="224"/>
      <c r="HX47" s="224"/>
      <c r="HY47" s="224"/>
      <c r="HZ47" s="224"/>
      <c r="IA47" s="224"/>
      <c r="IB47" s="224"/>
      <c r="IC47" s="224"/>
      <c r="ID47" s="224"/>
      <c r="IE47" s="224"/>
      <c r="IF47" s="224"/>
      <c r="IG47" s="224"/>
      <c r="IH47" s="224"/>
      <c r="II47" s="224"/>
      <c r="IJ47" s="224"/>
      <c r="IK47" s="224"/>
      <c r="IL47" s="224"/>
      <c r="IM47" s="224"/>
      <c r="IN47" s="224"/>
      <c r="IO47" s="224"/>
      <c r="IP47" s="224"/>
      <c r="IQ47" s="224"/>
      <c r="IR47" s="224"/>
      <c r="IS47" s="224"/>
      <c r="IT47" s="224"/>
      <c r="IU47" s="224"/>
      <c r="IV47" s="224"/>
    </row>
    <row r="48" spans="1:256" s="244" customFormat="1" x14ac:dyDescent="0.2">
      <c r="A48" s="224"/>
      <c r="B48" s="263"/>
      <c r="C48" s="239"/>
      <c r="D48" s="224"/>
      <c r="E48" s="224"/>
      <c r="F48" s="224"/>
      <c r="G48" s="224"/>
      <c r="H48" s="224"/>
      <c r="I48" s="224"/>
      <c r="J48" s="224"/>
      <c r="K48" s="224"/>
      <c r="L48" s="224"/>
      <c r="M48" s="224"/>
      <c r="N48" s="224"/>
      <c r="Z48" s="224"/>
      <c r="AA48" s="224"/>
      <c r="AB48" s="224"/>
      <c r="AC48" s="224"/>
      <c r="AD48" s="224"/>
      <c r="AE48" s="224"/>
      <c r="AF48" s="224"/>
      <c r="AG48" s="224"/>
      <c r="AH48" s="224"/>
      <c r="AI48" s="224"/>
      <c r="AJ48" s="224"/>
      <c r="AK48" s="224"/>
      <c r="AL48" s="224"/>
      <c r="AM48" s="224"/>
      <c r="AN48" s="224"/>
      <c r="AO48" s="224"/>
      <c r="AP48" s="224"/>
      <c r="AQ48" s="224"/>
      <c r="AR48" s="224"/>
      <c r="AS48" s="224"/>
      <c r="AT48" s="224"/>
      <c r="AU48" s="224"/>
      <c r="AV48" s="224"/>
      <c r="AW48" s="224"/>
      <c r="AX48" s="224"/>
      <c r="AY48" s="224"/>
      <c r="AZ48" s="224"/>
      <c r="BA48" s="224"/>
      <c r="BB48" s="224"/>
      <c r="BC48" s="224"/>
      <c r="BD48" s="224"/>
      <c r="BE48" s="224"/>
      <c r="BF48" s="224"/>
      <c r="BG48" s="224"/>
      <c r="BH48" s="224"/>
      <c r="BI48" s="224"/>
      <c r="BJ48" s="224"/>
      <c r="BK48" s="224"/>
      <c r="BL48" s="224"/>
      <c r="BM48" s="224"/>
      <c r="BN48" s="224"/>
      <c r="BO48" s="224"/>
      <c r="BP48" s="224"/>
      <c r="BQ48" s="224"/>
      <c r="BR48" s="224"/>
      <c r="BS48" s="224"/>
      <c r="BT48" s="224"/>
      <c r="BU48" s="224"/>
      <c r="BV48" s="224"/>
      <c r="BW48" s="224"/>
      <c r="BX48" s="224"/>
      <c r="BY48" s="224"/>
      <c r="BZ48" s="224"/>
      <c r="CA48" s="224"/>
      <c r="CB48" s="224"/>
      <c r="CC48" s="224"/>
      <c r="CD48" s="224"/>
      <c r="CE48" s="224"/>
      <c r="CF48" s="224"/>
      <c r="CG48" s="224"/>
      <c r="CH48" s="224"/>
      <c r="CI48" s="224"/>
      <c r="CJ48" s="224"/>
      <c r="CK48" s="224"/>
      <c r="CL48" s="224"/>
      <c r="CM48" s="224"/>
      <c r="CN48" s="224"/>
      <c r="CO48" s="224"/>
      <c r="CP48" s="224"/>
      <c r="CQ48" s="224"/>
      <c r="CR48" s="224"/>
      <c r="CS48" s="224"/>
      <c r="CT48" s="224"/>
      <c r="CU48" s="224"/>
      <c r="CV48" s="224"/>
      <c r="CW48" s="224"/>
      <c r="CX48" s="224"/>
      <c r="CY48" s="224"/>
      <c r="CZ48" s="224"/>
      <c r="DA48" s="224"/>
      <c r="DB48" s="224"/>
      <c r="DC48" s="224"/>
      <c r="DD48" s="224"/>
      <c r="DE48" s="224"/>
      <c r="DF48" s="224"/>
      <c r="DG48" s="224"/>
      <c r="DH48" s="224"/>
      <c r="DI48" s="224"/>
      <c r="DJ48" s="224"/>
      <c r="DK48" s="224"/>
      <c r="DL48" s="224"/>
      <c r="DM48" s="224"/>
      <c r="DN48" s="224"/>
      <c r="DO48" s="224"/>
      <c r="DP48" s="224"/>
      <c r="DQ48" s="224"/>
      <c r="DR48" s="224"/>
      <c r="DS48" s="224"/>
      <c r="DT48" s="224"/>
      <c r="DU48" s="224"/>
      <c r="DV48" s="224"/>
      <c r="DW48" s="224"/>
      <c r="DX48" s="224"/>
      <c r="DY48" s="224"/>
      <c r="DZ48" s="224"/>
      <c r="EA48" s="224"/>
      <c r="EB48" s="224"/>
      <c r="EC48" s="224"/>
      <c r="ED48" s="224"/>
      <c r="EE48" s="224"/>
      <c r="EF48" s="224"/>
      <c r="EG48" s="224"/>
      <c r="EH48" s="224"/>
      <c r="EI48" s="224"/>
      <c r="EJ48" s="224"/>
      <c r="EK48" s="224"/>
      <c r="EL48" s="224"/>
      <c r="EM48" s="224"/>
      <c r="EN48" s="224"/>
      <c r="EO48" s="224"/>
      <c r="EP48" s="224"/>
      <c r="EQ48" s="224"/>
      <c r="ER48" s="224"/>
      <c r="ES48" s="224"/>
      <c r="ET48" s="224"/>
      <c r="EU48" s="224"/>
      <c r="EV48" s="224"/>
      <c r="EW48" s="224"/>
      <c r="EX48" s="224"/>
      <c r="EY48" s="224"/>
      <c r="EZ48" s="224"/>
      <c r="FA48" s="224"/>
      <c r="FB48" s="224"/>
      <c r="FC48" s="224"/>
      <c r="FD48" s="224"/>
      <c r="FE48" s="224"/>
      <c r="FF48" s="224"/>
      <c r="FG48" s="224"/>
      <c r="FH48" s="224"/>
      <c r="FI48" s="224"/>
      <c r="FJ48" s="224"/>
      <c r="FK48" s="224"/>
      <c r="FL48" s="224"/>
      <c r="FM48" s="224"/>
      <c r="FN48" s="224"/>
      <c r="FO48" s="224"/>
      <c r="FP48" s="224"/>
      <c r="FQ48" s="224"/>
      <c r="FR48" s="224"/>
      <c r="FS48" s="224"/>
      <c r="FT48" s="224"/>
      <c r="FU48" s="224"/>
      <c r="FV48" s="224"/>
      <c r="FW48" s="224"/>
      <c r="FX48" s="224"/>
      <c r="FY48" s="224"/>
      <c r="FZ48" s="224"/>
      <c r="GA48" s="224"/>
      <c r="GB48" s="224"/>
      <c r="GC48" s="224"/>
      <c r="GD48" s="224"/>
      <c r="GE48" s="224"/>
      <c r="GF48" s="224"/>
      <c r="GG48" s="224"/>
      <c r="GH48" s="224"/>
      <c r="GI48" s="224"/>
      <c r="GJ48" s="224"/>
      <c r="GK48" s="224"/>
      <c r="GL48" s="224"/>
      <c r="GM48" s="224"/>
      <c r="GN48" s="224"/>
      <c r="GO48" s="224"/>
      <c r="GP48" s="224"/>
      <c r="GQ48" s="224"/>
      <c r="GR48" s="224"/>
      <c r="GS48" s="224"/>
      <c r="GT48" s="224"/>
      <c r="GU48" s="224"/>
      <c r="GV48" s="224"/>
      <c r="GW48" s="224"/>
      <c r="GX48" s="224"/>
      <c r="GY48" s="224"/>
      <c r="GZ48" s="224"/>
      <c r="HA48" s="224"/>
      <c r="HB48" s="224"/>
      <c r="HC48" s="224"/>
      <c r="HD48" s="224"/>
      <c r="HE48" s="224"/>
      <c r="HF48" s="224"/>
      <c r="HG48" s="224"/>
      <c r="HH48" s="224"/>
      <c r="HI48" s="224"/>
      <c r="HJ48" s="224"/>
      <c r="HK48" s="224"/>
      <c r="HL48" s="224"/>
      <c r="HM48" s="224"/>
      <c r="HN48" s="224"/>
      <c r="HO48" s="224"/>
      <c r="HP48" s="224"/>
      <c r="HQ48" s="224"/>
      <c r="HR48" s="224"/>
      <c r="HS48" s="224"/>
      <c r="HT48" s="224"/>
      <c r="HU48" s="224"/>
      <c r="HV48" s="224"/>
      <c r="HW48" s="224"/>
      <c r="HX48" s="224"/>
      <c r="HY48" s="224"/>
      <c r="HZ48" s="224"/>
      <c r="IA48" s="224"/>
      <c r="IB48" s="224"/>
      <c r="IC48" s="224"/>
      <c r="ID48" s="224"/>
      <c r="IE48" s="224"/>
      <c r="IF48" s="224"/>
      <c r="IG48" s="224"/>
      <c r="IH48" s="224"/>
      <c r="II48" s="224"/>
      <c r="IJ48" s="224"/>
      <c r="IK48" s="224"/>
      <c r="IL48" s="224"/>
      <c r="IM48" s="224"/>
      <c r="IN48" s="224"/>
      <c r="IO48" s="224"/>
      <c r="IP48" s="224"/>
      <c r="IQ48" s="224"/>
      <c r="IR48" s="224"/>
      <c r="IS48" s="224"/>
      <c r="IT48" s="224"/>
      <c r="IU48" s="224"/>
      <c r="IV48" s="224"/>
    </row>
    <row r="49" spans="1:256" s="244" customFormat="1" x14ac:dyDescent="0.2">
      <c r="A49" s="224"/>
      <c r="B49" s="263"/>
      <c r="C49" s="239"/>
      <c r="D49" s="224"/>
      <c r="E49" s="224"/>
      <c r="F49" s="224"/>
      <c r="G49" s="224"/>
      <c r="H49" s="224"/>
      <c r="I49" s="224"/>
      <c r="J49" s="224"/>
      <c r="K49" s="224"/>
      <c r="L49" s="224"/>
      <c r="M49" s="224"/>
      <c r="N49" s="224"/>
      <c r="Z49" s="224"/>
      <c r="AA49" s="224"/>
      <c r="AB49" s="224"/>
      <c r="AC49" s="224"/>
      <c r="AD49" s="224"/>
      <c r="AE49" s="224"/>
      <c r="AF49" s="224"/>
      <c r="AG49" s="224"/>
      <c r="AH49" s="224"/>
      <c r="AI49" s="224"/>
      <c r="AJ49" s="224"/>
      <c r="AK49" s="224"/>
      <c r="AL49" s="224"/>
      <c r="AM49" s="224"/>
      <c r="AN49" s="224"/>
      <c r="AO49" s="224"/>
      <c r="AP49" s="224"/>
      <c r="AQ49" s="224"/>
      <c r="AR49" s="224"/>
      <c r="AS49" s="224"/>
      <c r="AT49" s="224"/>
      <c r="AU49" s="224"/>
      <c r="AV49" s="224"/>
      <c r="AW49" s="224"/>
      <c r="AX49" s="224"/>
      <c r="AY49" s="224"/>
      <c r="AZ49" s="224"/>
      <c r="BA49" s="224"/>
      <c r="BB49" s="224"/>
      <c r="BC49" s="224"/>
      <c r="BD49" s="224"/>
      <c r="BE49" s="224"/>
      <c r="BF49" s="224"/>
      <c r="BG49" s="224"/>
      <c r="BH49" s="224"/>
      <c r="BI49" s="224"/>
      <c r="BJ49" s="224"/>
      <c r="BK49" s="224"/>
      <c r="BL49" s="224"/>
      <c r="BM49" s="224"/>
      <c r="BN49" s="224"/>
      <c r="BO49" s="224"/>
      <c r="BP49" s="224"/>
      <c r="BQ49" s="224"/>
      <c r="BR49" s="224"/>
      <c r="BS49" s="224"/>
      <c r="BT49" s="224"/>
      <c r="BU49" s="224"/>
      <c r="BV49" s="224"/>
      <c r="BW49" s="224"/>
      <c r="BX49" s="224"/>
      <c r="BY49" s="224"/>
      <c r="BZ49" s="224"/>
      <c r="CA49" s="224"/>
      <c r="CB49" s="224"/>
      <c r="CC49" s="224"/>
      <c r="CD49" s="224"/>
      <c r="CE49" s="224"/>
      <c r="CF49" s="224"/>
      <c r="CG49" s="224"/>
      <c r="CH49" s="224"/>
      <c r="CI49" s="224"/>
      <c r="CJ49" s="224"/>
      <c r="CK49" s="224"/>
      <c r="CL49" s="224"/>
      <c r="CM49" s="224"/>
      <c r="CN49" s="224"/>
      <c r="CO49" s="224"/>
      <c r="CP49" s="224"/>
      <c r="CQ49" s="224"/>
      <c r="CR49" s="224"/>
      <c r="CS49" s="224"/>
      <c r="CT49" s="224"/>
      <c r="CU49" s="224"/>
      <c r="CV49" s="224"/>
      <c r="CW49" s="224"/>
      <c r="CX49" s="224"/>
      <c r="CY49" s="224"/>
      <c r="CZ49" s="224"/>
      <c r="DA49" s="224"/>
      <c r="DB49" s="224"/>
      <c r="DC49" s="224"/>
      <c r="DD49" s="224"/>
      <c r="DE49" s="224"/>
      <c r="DF49" s="224"/>
      <c r="DG49" s="224"/>
      <c r="DH49" s="224"/>
      <c r="DI49" s="224"/>
      <c r="DJ49" s="224"/>
      <c r="DK49" s="224"/>
      <c r="DL49" s="224"/>
      <c r="DM49" s="224"/>
      <c r="DN49" s="224"/>
      <c r="DO49" s="224"/>
      <c r="DP49" s="224"/>
      <c r="DQ49" s="224"/>
      <c r="DR49" s="224"/>
      <c r="DS49" s="224"/>
      <c r="DT49" s="224"/>
      <c r="DU49" s="224"/>
      <c r="DV49" s="224"/>
      <c r="DW49" s="224"/>
      <c r="DX49" s="224"/>
      <c r="DY49" s="224"/>
      <c r="DZ49" s="224"/>
      <c r="EA49" s="224"/>
      <c r="EB49" s="224"/>
      <c r="EC49" s="224"/>
      <c r="ED49" s="224"/>
      <c r="EE49" s="224"/>
      <c r="EF49" s="224"/>
      <c r="EG49" s="224"/>
      <c r="EH49" s="224"/>
      <c r="EI49" s="224"/>
      <c r="EJ49" s="224"/>
      <c r="EK49" s="224"/>
      <c r="EL49" s="224"/>
      <c r="EM49" s="224"/>
      <c r="EN49" s="224"/>
      <c r="EO49" s="224"/>
      <c r="EP49" s="224"/>
      <c r="EQ49" s="224"/>
      <c r="ER49" s="224"/>
      <c r="ES49" s="224"/>
      <c r="ET49" s="224"/>
      <c r="EU49" s="224"/>
      <c r="EV49" s="224"/>
      <c r="EW49" s="224"/>
      <c r="EX49" s="224"/>
      <c r="EY49" s="224"/>
      <c r="EZ49" s="224"/>
      <c r="FA49" s="224"/>
      <c r="FB49" s="224"/>
      <c r="FC49" s="224"/>
      <c r="FD49" s="224"/>
      <c r="FE49" s="224"/>
      <c r="FF49" s="224"/>
      <c r="FG49" s="224"/>
      <c r="FH49" s="224"/>
      <c r="FI49" s="224"/>
      <c r="FJ49" s="224"/>
      <c r="FK49" s="224"/>
      <c r="FL49" s="224"/>
      <c r="FM49" s="224"/>
      <c r="FN49" s="224"/>
      <c r="FO49" s="224"/>
      <c r="FP49" s="224"/>
      <c r="FQ49" s="224"/>
      <c r="FR49" s="224"/>
      <c r="FS49" s="224"/>
      <c r="FT49" s="224"/>
      <c r="FU49" s="224"/>
      <c r="FV49" s="224"/>
      <c r="FW49" s="224"/>
      <c r="FX49" s="224"/>
      <c r="FY49" s="224"/>
      <c r="FZ49" s="224"/>
      <c r="GA49" s="224"/>
      <c r="GB49" s="224"/>
      <c r="GC49" s="224"/>
      <c r="GD49" s="224"/>
      <c r="GE49" s="224"/>
      <c r="GF49" s="224"/>
      <c r="GG49" s="224"/>
      <c r="GH49" s="224"/>
      <c r="GI49" s="224"/>
      <c r="GJ49" s="224"/>
      <c r="GK49" s="224"/>
      <c r="GL49" s="224"/>
      <c r="GM49" s="224"/>
      <c r="GN49" s="224"/>
      <c r="GO49" s="224"/>
      <c r="GP49" s="224"/>
      <c r="GQ49" s="224"/>
      <c r="GR49" s="224"/>
      <c r="GS49" s="224"/>
      <c r="GT49" s="224"/>
      <c r="GU49" s="224"/>
      <c r="GV49" s="224"/>
      <c r="GW49" s="224"/>
      <c r="GX49" s="224"/>
      <c r="GY49" s="224"/>
      <c r="GZ49" s="224"/>
      <c r="HA49" s="224"/>
      <c r="HB49" s="224"/>
      <c r="HC49" s="224"/>
      <c r="HD49" s="224"/>
      <c r="HE49" s="224"/>
      <c r="HF49" s="224"/>
      <c r="HG49" s="224"/>
      <c r="HH49" s="224"/>
      <c r="HI49" s="224"/>
      <c r="HJ49" s="224"/>
      <c r="HK49" s="224"/>
      <c r="HL49" s="224"/>
      <c r="HM49" s="224"/>
      <c r="HN49" s="224"/>
      <c r="HO49" s="224"/>
      <c r="HP49" s="224"/>
      <c r="HQ49" s="224"/>
      <c r="HR49" s="224"/>
      <c r="HS49" s="224"/>
      <c r="HT49" s="224"/>
      <c r="HU49" s="224"/>
      <c r="HV49" s="224"/>
      <c r="HW49" s="224"/>
      <c r="HX49" s="224"/>
      <c r="HY49" s="224"/>
      <c r="HZ49" s="224"/>
      <c r="IA49" s="224"/>
      <c r="IB49" s="224"/>
      <c r="IC49" s="224"/>
      <c r="ID49" s="224"/>
      <c r="IE49" s="224"/>
      <c r="IF49" s="224"/>
      <c r="IG49" s="224"/>
      <c r="IH49" s="224"/>
      <c r="II49" s="224"/>
      <c r="IJ49" s="224"/>
      <c r="IK49" s="224"/>
      <c r="IL49" s="224"/>
      <c r="IM49" s="224"/>
      <c r="IN49" s="224"/>
      <c r="IO49" s="224"/>
      <c r="IP49" s="224"/>
      <c r="IQ49" s="224"/>
      <c r="IR49" s="224"/>
      <c r="IS49" s="224"/>
      <c r="IT49" s="224"/>
      <c r="IU49" s="224"/>
      <c r="IV49" s="224"/>
    </row>
    <row r="50" spans="1:256" s="244" customFormat="1" x14ac:dyDescent="0.2">
      <c r="A50" s="224"/>
      <c r="B50" s="263"/>
      <c r="C50" s="239"/>
      <c r="D50" s="224"/>
      <c r="E50" s="224"/>
      <c r="F50" s="224"/>
      <c r="G50" s="224"/>
      <c r="H50" s="224"/>
      <c r="I50" s="224"/>
      <c r="J50" s="224"/>
      <c r="K50" s="224"/>
      <c r="L50" s="224"/>
      <c r="M50" s="224"/>
      <c r="N50" s="224"/>
      <c r="Z50" s="224"/>
      <c r="AA50" s="224"/>
      <c r="AB50" s="224"/>
      <c r="AC50" s="224"/>
      <c r="AD50" s="224"/>
      <c r="AE50" s="224"/>
      <c r="AF50" s="224"/>
      <c r="AG50" s="224"/>
      <c r="AH50" s="224"/>
      <c r="AI50" s="224"/>
      <c r="AJ50" s="224"/>
      <c r="AK50" s="224"/>
      <c r="AL50" s="224"/>
      <c r="AM50" s="224"/>
      <c r="AN50" s="224"/>
      <c r="AO50" s="224"/>
      <c r="AP50" s="224"/>
      <c r="AQ50" s="224"/>
      <c r="AR50" s="224"/>
      <c r="AS50" s="224"/>
      <c r="AT50" s="224"/>
      <c r="AU50" s="224"/>
      <c r="AV50" s="224"/>
      <c r="AW50" s="224"/>
      <c r="AX50" s="224"/>
      <c r="AY50" s="224"/>
      <c r="AZ50" s="224"/>
      <c r="BA50" s="224"/>
      <c r="BB50" s="224"/>
      <c r="BC50" s="224"/>
      <c r="BD50" s="224"/>
      <c r="BE50" s="224"/>
      <c r="BF50" s="224"/>
      <c r="BG50" s="224"/>
      <c r="BH50" s="224"/>
      <c r="BI50" s="224"/>
      <c r="BJ50" s="224"/>
      <c r="BK50" s="224"/>
      <c r="BL50" s="224"/>
      <c r="BM50" s="224"/>
      <c r="BN50" s="224"/>
      <c r="BO50" s="224"/>
      <c r="BP50" s="224"/>
      <c r="BQ50" s="224"/>
      <c r="BR50" s="224"/>
      <c r="BS50" s="224"/>
      <c r="BT50" s="224"/>
      <c r="BU50" s="224"/>
      <c r="BV50" s="224"/>
      <c r="BW50" s="224"/>
      <c r="BX50" s="224"/>
      <c r="BY50" s="224"/>
      <c r="BZ50" s="224"/>
      <c r="CA50" s="224"/>
      <c r="CB50" s="224"/>
      <c r="CC50" s="224"/>
      <c r="CD50" s="224"/>
      <c r="CE50" s="224"/>
      <c r="CF50" s="224"/>
      <c r="CG50" s="224"/>
      <c r="CH50" s="224"/>
      <c r="CI50" s="224"/>
      <c r="CJ50" s="224"/>
      <c r="CK50" s="224"/>
      <c r="CL50" s="224"/>
      <c r="CM50" s="224"/>
      <c r="CN50" s="224"/>
      <c r="CO50" s="224"/>
      <c r="CP50" s="224"/>
      <c r="CQ50" s="224"/>
      <c r="CR50" s="224"/>
      <c r="CS50" s="224"/>
      <c r="CT50" s="224"/>
      <c r="CU50" s="224"/>
      <c r="CV50" s="224"/>
      <c r="CW50" s="224"/>
      <c r="CX50" s="224"/>
      <c r="CY50" s="224"/>
      <c r="CZ50" s="224"/>
      <c r="DA50" s="224"/>
      <c r="DB50" s="224"/>
      <c r="DC50" s="224"/>
      <c r="DD50" s="224"/>
      <c r="DE50" s="224"/>
      <c r="DF50" s="224"/>
      <c r="DG50" s="224"/>
      <c r="DH50" s="224"/>
      <c r="DI50" s="224"/>
      <c r="DJ50" s="224"/>
      <c r="DK50" s="224"/>
      <c r="DL50" s="224"/>
      <c r="DM50" s="224"/>
      <c r="DN50" s="224"/>
      <c r="DO50" s="224"/>
      <c r="DP50" s="224"/>
      <c r="DQ50" s="224"/>
      <c r="DR50" s="224"/>
      <c r="DS50" s="224"/>
      <c r="DT50" s="224"/>
      <c r="DU50" s="224"/>
      <c r="DV50" s="224"/>
      <c r="DW50" s="224"/>
      <c r="DX50" s="224"/>
      <c r="DY50" s="224"/>
      <c r="DZ50" s="224"/>
      <c r="EA50" s="224"/>
      <c r="EB50" s="224"/>
      <c r="EC50" s="224"/>
      <c r="ED50" s="224"/>
      <c r="EE50" s="224"/>
      <c r="EF50" s="224"/>
      <c r="EG50" s="224"/>
      <c r="EH50" s="224"/>
      <c r="EI50" s="224"/>
      <c r="EJ50" s="224"/>
      <c r="EK50" s="224"/>
      <c r="EL50" s="224"/>
      <c r="EM50" s="224"/>
      <c r="EN50" s="224"/>
      <c r="EO50" s="224"/>
      <c r="EP50" s="224"/>
      <c r="EQ50" s="224"/>
      <c r="ER50" s="224"/>
      <c r="ES50" s="224"/>
      <c r="ET50" s="224"/>
      <c r="EU50" s="224"/>
      <c r="EV50" s="224"/>
      <c r="EW50" s="224"/>
      <c r="EX50" s="224"/>
      <c r="EY50" s="224"/>
      <c r="EZ50" s="224"/>
      <c r="FA50" s="224"/>
      <c r="FB50" s="224"/>
      <c r="FC50" s="224"/>
      <c r="FD50" s="224"/>
      <c r="FE50" s="224"/>
      <c r="FF50" s="224"/>
      <c r="FG50" s="224"/>
      <c r="FH50" s="224"/>
      <c r="FI50" s="224"/>
      <c r="FJ50" s="224"/>
      <c r="FK50" s="224"/>
      <c r="FL50" s="224"/>
      <c r="FM50" s="224"/>
      <c r="FN50" s="224"/>
      <c r="FO50" s="224"/>
      <c r="FP50" s="224"/>
      <c r="FQ50" s="224"/>
      <c r="FR50" s="224"/>
      <c r="FS50" s="224"/>
      <c r="FT50" s="224"/>
      <c r="FU50" s="224"/>
      <c r="FV50" s="224"/>
      <c r="FW50" s="224"/>
      <c r="FX50" s="224"/>
      <c r="FY50" s="224"/>
      <c r="FZ50" s="224"/>
      <c r="GA50" s="224"/>
      <c r="GB50" s="224"/>
      <c r="GC50" s="224"/>
      <c r="GD50" s="224"/>
      <c r="GE50" s="224"/>
      <c r="GF50" s="224"/>
      <c r="GG50" s="224"/>
      <c r="GH50" s="224"/>
      <c r="GI50" s="224"/>
      <c r="GJ50" s="224"/>
      <c r="GK50" s="224"/>
      <c r="GL50" s="224"/>
      <c r="GM50" s="224"/>
      <c r="GN50" s="224"/>
      <c r="GO50" s="224"/>
      <c r="GP50" s="224"/>
      <c r="GQ50" s="224"/>
      <c r="GR50" s="224"/>
      <c r="GS50" s="224"/>
      <c r="GT50" s="224"/>
      <c r="GU50" s="224"/>
      <c r="GV50" s="224"/>
      <c r="GW50" s="224"/>
      <c r="GX50" s="224"/>
      <c r="GY50" s="224"/>
      <c r="GZ50" s="224"/>
      <c r="HA50" s="224"/>
      <c r="HB50" s="224"/>
      <c r="HC50" s="224"/>
      <c r="HD50" s="224"/>
      <c r="HE50" s="224"/>
      <c r="HF50" s="224"/>
      <c r="HG50" s="224"/>
      <c r="HH50" s="224"/>
      <c r="HI50" s="224"/>
      <c r="HJ50" s="224"/>
      <c r="HK50" s="224"/>
      <c r="HL50" s="224"/>
      <c r="HM50" s="224"/>
      <c r="HN50" s="224"/>
      <c r="HO50" s="224"/>
      <c r="HP50" s="224"/>
      <c r="HQ50" s="224"/>
      <c r="HR50" s="224"/>
      <c r="HS50" s="224"/>
      <c r="HT50" s="224"/>
      <c r="HU50" s="224"/>
      <c r="HV50" s="224"/>
      <c r="HW50" s="224"/>
      <c r="HX50" s="224"/>
      <c r="HY50" s="224"/>
      <c r="HZ50" s="224"/>
      <c r="IA50" s="224"/>
      <c r="IB50" s="224"/>
      <c r="IC50" s="224"/>
      <c r="ID50" s="224"/>
      <c r="IE50" s="224"/>
      <c r="IF50" s="224"/>
      <c r="IG50" s="224"/>
      <c r="IH50" s="224"/>
      <c r="II50" s="224"/>
      <c r="IJ50" s="224"/>
      <c r="IK50" s="224"/>
      <c r="IL50" s="224"/>
      <c r="IM50" s="224"/>
      <c r="IN50" s="224"/>
      <c r="IO50" s="224"/>
      <c r="IP50" s="224"/>
      <c r="IQ50" s="224"/>
      <c r="IR50" s="224"/>
      <c r="IS50" s="224"/>
      <c r="IT50" s="224"/>
      <c r="IU50" s="224"/>
      <c r="IV50" s="224"/>
    </row>
    <row r="51" spans="1:256" s="244" customFormat="1" x14ac:dyDescent="0.2">
      <c r="A51" s="224"/>
      <c r="B51" s="288" t="str">
        <f>IF(INTERMEDIARIO!C11="","Intermediario: "&amp;INTERMEDIARIO!C12&amp;".","Intermediario, Empresa: "&amp;INTERMEDIARIO!C12&amp;", "&amp;INTERMEDIARIO!C11&amp;".")</f>
        <v>Intermediario, Empresa: Oficina Principal, Atlántida Vida S.A. Seguros de Personas.</v>
      </c>
      <c r="C51" s="288"/>
      <c r="D51" s="288"/>
      <c r="E51" s="288"/>
      <c r="F51" s="288"/>
      <c r="G51" s="288"/>
      <c r="H51" s="288"/>
      <c r="I51" s="288"/>
      <c r="J51" s="288"/>
      <c r="K51" s="288"/>
      <c r="L51" s="257" t="str">
        <f>INTERMEDIARIO!B9</f>
        <v>V.02.2022</v>
      </c>
      <c r="M51" s="257"/>
      <c r="N51" s="257"/>
      <c r="Z51" s="224"/>
      <c r="AA51" s="224"/>
      <c r="AB51" s="224"/>
      <c r="AC51" s="224"/>
      <c r="AD51" s="224"/>
      <c r="AE51" s="224"/>
      <c r="AF51" s="224"/>
      <c r="AG51" s="224"/>
      <c r="AH51" s="224"/>
      <c r="AI51" s="224"/>
      <c r="AJ51" s="224"/>
      <c r="AK51" s="224"/>
      <c r="AL51" s="224"/>
      <c r="AM51" s="224"/>
      <c r="AN51" s="224"/>
      <c r="AO51" s="224"/>
      <c r="AP51" s="224"/>
      <c r="AQ51" s="224"/>
      <c r="AR51" s="224"/>
      <c r="AS51" s="224"/>
      <c r="AT51" s="224"/>
      <c r="AU51" s="224"/>
      <c r="AV51" s="224"/>
      <c r="AW51" s="224"/>
      <c r="AX51" s="224"/>
      <c r="AY51" s="224"/>
      <c r="AZ51" s="224"/>
      <c r="BA51" s="224"/>
      <c r="BB51" s="224"/>
      <c r="BC51" s="224"/>
      <c r="BD51" s="224"/>
      <c r="BE51" s="224"/>
      <c r="BF51" s="224"/>
      <c r="BG51" s="224"/>
      <c r="BH51" s="224"/>
      <c r="BI51" s="224"/>
      <c r="BJ51" s="224"/>
      <c r="BK51" s="224"/>
      <c r="BL51" s="224"/>
      <c r="BM51" s="224"/>
      <c r="BN51" s="224"/>
      <c r="BO51" s="224"/>
      <c r="BP51" s="224"/>
      <c r="BQ51" s="224"/>
      <c r="BR51" s="224"/>
      <c r="BS51" s="224"/>
      <c r="BT51" s="224"/>
      <c r="BU51" s="224"/>
      <c r="BV51" s="224"/>
      <c r="BW51" s="224"/>
      <c r="BX51" s="224"/>
      <c r="BY51" s="224"/>
      <c r="BZ51" s="224"/>
      <c r="CA51" s="224"/>
      <c r="CB51" s="224"/>
      <c r="CC51" s="224"/>
      <c r="CD51" s="224"/>
      <c r="CE51" s="224"/>
      <c r="CF51" s="224"/>
      <c r="CG51" s="224"/>
      <c r="CH51" s="224"/>
      <c r="CI51" s="224"/>
      <c r="CJ51" s="224"/>
      <c r="CK51" s="224"/>
      <c r="CL51" s="224"/>
      <c r="CM51" s="224"/>
      <c r="CN51" s="224"/>
      <c r="CO51" s="224"/>
      <c r="CP51" s="224"/>
      <c r="CQ51" s="224"/>
      <c r="CR51" s="224"/>
      <c r="CS51" s="224"/>
      <c r="CT51" s="224"/>
      <c r="CU51" s="224"/>
      <c r="CV51" s="224"/>
      <c r="CW51" s="224"/>
      <c r="CX51" s="224"/>
      <c r="CY51" s="224"/>
      <c r="CZ51" s="224"/>
      <c r="DA51" s="224"/>
      <c r="DB51" s="224"/>
      <c r="DC51" s="224"/>
      <c r="DD51" s="224"/>
      <c r="DE51" s="224"/>
      <c r="DF51" s="224"/>
      <c r="DG51" s="224"/>
      <c r="DH51" s="224"/>
      <c r="DI51" s="224"/>
      <c r="DJ51" s="224"/>
      <c r="DK51" s="224"/>
      <c r="DL51" s="224"/>
      <c r="DM51" s="224"/>
      <c r="DN51" s="224"/>
      <c r="DO51" s="224"/>
      <c r="DP51" s="224"/>
      <c r="DQ51" s="224"/>
      <c r="DR51" s="224"/>
      <c r="DS51" s="224"/>
      <c r="DT51" s="224"/>
      <c r="DU51" s="224"/>
      <c r="DV51" s="224"/>
      <c r="DW51" s="224"/>
      <c r="DX51" s="224"/>
      <c r="DY51" s="224"/>
      <c r="DZ51" s="224"/>
      <c r="EA51" s="224"/>
      <c r="EB51" s="224"/>
      <c r="EC51" s="224"/>
      <c r="ED51" s="224"/>
      <c r="EE51" s="224"/>
      <c r="EF51" s="224"/>
      <c r="EG51" s="224"/>
      <c r="EH51" s="224"/>
      <c r="EI51" s="224"/>
      <c r="EJ51" s="224"/>
      <c r="EK51" s="224"/>
      <c r="EL51" s="224"/>
      <c r="EM51" s="224"/>
      <c r="EN51" s="224"/>
      <c r="EO51" s="224"/>
      <c r="EP51" s="224"/>
      <c r="EQ51" s="224"/>
      <c r="ER51" s="224"/>
      <c r="ES51" s="224"/>
      <c r="ET51" s="224"/>
      <c r="EU51" s="224"/>
      <c r="EV51" s="224"/>
      <c r="EW51" s="224"/>
      <c r="EX51" s="224"/>
      <c r="EY51" s="224"/>
      <c r="EZ51" s="224"/>
      <c r="FA51" s="224"/>
      <c r="FB51" s="224"/>
      <c r="FC51" s="224"/>
      <c r="FD51" s="224"/>
      <c r="FE51" s="224"/>
      <c r="FF51" s="224"/>
      <c r="FG51" s="224"/>
      <c r="FH51" s="224"/>
      <c r="FI51" s="224"/>
      <c r="FJ51" s="224"/>
      <c r="FK51" s="224"/>
      <c r="FL51" s="224"/>
      <c r="FM51" s="224"/>
      <c r="FN51" s="224"/>
      <c r="FO51" s="224"/>
      <c r="FP51" s="224"/>
      <c r="FQ51" s="224"/>
      <c r="FR51" s="224"/>
      <c r="FS51" s="224"/>
      <c r="FT51" s="224"/>
      <c r="FU51" s="224"/>
      <c r="FV51" s="224"/>
      <c r="FW51" s="224"/>
      <c r="FX51" s="224"/>
      <c r="FY51" s="224"/>
      <c r="FZ51" s="224"/>
      <c r="GA51" s="224"/>
      <c r="GB51" s="224"/>
      <c r="GC51" s="224"/>
      <c r="GD51" s="224"/>
      <c r="GE51" s="224"/>
      <c r="GF51" s="224"/>
      <c r="GG51" s="224"/>
      <c r="GH51" s="224"/>
      <c r="GI51" s="224"/>
      <c r="GJ51" s="224"/>
      <c r="GK51" s="224"/>
      <c r="GL51" s="224"/>
      <c r="GM51" s="224"/>
      <c r="GN51" s="224"/>
      <c r="GO51" s="224"/>
      <c r="GP51" s="224"/>
      <c r="GQ51" s="224"/>
      <c r="GR51" s="224"/>
      <c r="GS51" s="224"/>
      <c r="GT51" s="224"/>
      <c r="GU51" s="224"/>
      <c r="GV51" s="224"/>
      <c r="GW51" s="224"/>
      <c r="GX51" s="224"/>
      <c r="GY51" s="224"/>
      <c r="GZ51" s="224"/>
      <c r="HA51" s="224"/>
      <c r="HB51" s="224"/>
      <c r="HC51" s="224"/>
      <c r="HD51" s="224"/>
      <c r="HE51" s="224"/>
      <c r="HF51" s="224"/>
      <c r="HG51" s="224"/>
      <c r="HH51" s="224"/>
      <c r="HI51" s="224"/>
      <c r="HJ51" s="224"/>
      <c r="HK51" s="224"/>
      <c r="HL51" s="224"/>
      <c r="HM51" s="224"/>
      <c r="HN51" s="224"/>
      <c r="HO51" s="224"/>
      <c r="HP51" s="224"/>
      <c r="HQ51" s="224"/>
      <c r="HR51" s="224"/>
      <c r="HS51" s="224"/>
      <c r="HT51" s="224"/>
      <c r="HU51" s="224"/>
      <c r="HV51" s="224"/>
      <c r="HW51" s="224"/>
      <c r="HX51" s="224"/>
      <c r="HY51" s="224"/>
      <c r="HZ51" s="224"/>
      <c r="IA51" s="224"/>
      <c r="IB51" s="224"/>
      <c r="IC51" s="224"/>
      <c r="ID51" s="224"/>
      <c r="IE51" s="224"/>
      <c r="IF51" s="224"/>
      <c r="IG51" s="224"/>
      <c r="IH51" s="224"/>
      <c r="II51" s="224"/>
      <c r="IJ51" s="224"/>
      <c r="IK51" s="224"/>
      <c r="IL51" s="224"/>
      <c r="IM51" s="224"/>
      <c r="IN51" s="224"/>
      <c r="IO51" s="224"/>
      <c r="IP51" s="224"/>
      <c r="IQ51" s="224"/>
      <c r="IR51" s="224"/>
      <c r="IS51" s="224"/>
      <c r="IT51" s="224"/>
      <c r="IU51" s="224"/>
      <c r="IV51" s="224"/>
    </row>
    <row r="52" spans="1:256" s="244" customFormat="1" x14ac:dyDescent="0.2">
      <c r="A52" s="224"/>
      <c r="B52" s="258" t="str">
        <f>"     Correo electrónico:  "&amp;INTERMEDIARIO!C14</f>
        <v xml:space="preserve">     Correo electrónico:  aseguradoatlantida@seatlan.sv</v>
      </c>
      <c r="C52" s="258"/>
      <c r="D52" s="252"/>
      <c r="E52" s="252"/>
      <c r="F52" s="252"/>
      <c r="G52" s="252"/>
      <c r="H52" s="258" t="str">
        <f>"Teléfono:  "&amp;INTERMEDIARIO!C13</f>
        <v>Teléfono:  2267-4570</v>
      </c>
      <c r="I52" s="252"/>
      <c r="J52" s="252"/>
      <c r="K52" s="252"/>
      <c r="L52" s="258" t="str">
        <f>IF(INTERMEDIARIO!C15=0,"",INTERMEDIARIO!C15)</f>
        <v/>
      </c>
      <c r="M52" s="252"/>
      <c r="N52" s="252"/>
      <c r="Z52" s="224"/>
      <c r="AA52" s="224"/>
      <c r="AB52" s="224"/>
      <c r="AC52" s="224"/>
      <c r="AD52" s="224"/>
      <c r="AE52" s="224"/>
      <c r="AF52" s="224"/>
      <c r="AG52" s="224"/>
      <c r="AH52" s="224"/>
      <c r="AI52" s="224"/>
      <c r="AJ52" s="224"/>
      <c r="AK52" s="224"/>
      <c r="AL52" s="224"/>
      <c r="AM52" s="224"/>
      <c r="AN52" s="224"/>
      <c r="AO52" s="224"/>
      <c r="AP52" s="224"/>
      <c r="AQ52" s="224"/>
      <c r="AR52" s="224"/>
      <c r="AS52" s="224"/>
      <c r="AT52" s="224"/>
      <c r="AU52" s="224"/>
      <c r="AV52" s="224"/>
      <c r="AW52" s="224"/>
      <c r="AX52" s="224"/>
      <c r="AY52" s="224"/>
      <c r="AZ52" s="224"/>
      <c r="BA52" s="224"/>
      <c r="BB52" s="224"/>
      <c r="BC52" s="224"/>
      <c r="BD52" s="224"/>
      <c r="BE52" s="224"/>
      <c r="BF52" s="224"/>
      <c r="BG52" s="224"/>
      <c r="BH52" s="224"/>
      <c r="BI52" s="224"/>
      <c r="BJ52" s="224"/>
      <c r="BK52" s="224"/>
      <c r="BL52" s="224"/>
      <c r="BM52" s="224"/>
      <c r="BN52" s="224"/>
      <c r="BO52" s="224"/>
      <c r="BP52" s="224"/>
      <c r="BQ52" s="224"/>
      <c r="BR52" s="224"/>
      <c r="BS52" s="224"/>
      <c r="BT52" s="224"/>
      <c r="BU52" s="224"/>
      <c r="BV52" s="224"/>
      <c r="BW52" s="224"/>
      <c r="BX52" s="224"/>
      <c r="BY52" s="224"/>
      <c r="BZ52" s="224"/>
      <c r="CA52" s="224"/>
      <c r="CB52" s="224"/>
      <c r="CC52" s="224"/>
      <c r="CD52" s="224"/>
      <c r="CE52" s="224"/>
      <c r="CF52" s="224"/>
      <c r="CG52" s="224"/>
      <c r="CH52" s="224"/>
      <c r="CI52" s="224"/>
      <c r="CJ52" s="224"/>
      <c r="CK52" s="224"/>
      <c r="CL52" s="224"/>
      <c r="CM52" s="224"/>
      <c r="CN52" s="224"/>
      <c r="CO52" s="224"/>
      <c r="CP52" s="224"/>
      <c r="CQ52" s="224"/>
      <c r="CR52" s="224"/>
      <c r="CS52" s="224"/>
      <c r="CT52" s="224"/>
      <c r="CU52" s="224"/>
      <c r="CV52" s="224"/>
      <c r="CW52" s="224"/>
      <c r="CX52" s="224"/>
      <c r="CY52" s="224"/>
      <c r="CZ52" s="224"/>
      <c r="DA52" s="224"/>
      <c r="DB52" s="224"/>
      <c r="DC52" s="224"/>
      <c r="DD52" s="224"/>
      <c r="DE52" s="224"/>
      <c r="DF52" s="224"/>
      <c r="DG52" s="224"/>
      <c r="DH52" s="224"/>
      <c r="DI52" s="224"/>
      <c r="DJ52" s="224"/>
      <c r="DK52" s="224"/>
      <c r="DL52" s="224"/>
      <c r="DM52" s="224"/>
      <c r="DN52" s="224"/>
      <c r="DO52" s="224"/>
      <c r="DP52" s="224"/>
      <c r="DQ52" s="224"/>
      <c r="DR52" s="224"/>
      <c r="DS52" s="224"/>
      <c r="DT52" s="224"/>
      <c r="DU52" s="224"/>
      <c r="DV52" s="224"/>
      <c r="DW52" s="224"/>
      <c r="DX52" s="224"/>
      <c r="DY52" s="224"/>
      <c r="DZ52" s="224"/>
      <c r="EA52" s="224"/>
      <c r="EB52" s="224"/>
      <c r="EC52" s="224"/>
      <c r="ED52" s="224"/>
      <c r="EE52" s="224"/>
      <c r="EF52" s="224"/>
      <c r="EG52" s="224"/>
      <c r="EH52" s="224"/>
      <c r="EI52" s="224"/>
      <c r="EJ52" s="224"/>
      <c r="EK52" s="224"/>
      <c r="EL52" s="224"/>
      <c r="EM52" s="224"/>
      <c r="EN52" s="224"/>
      <c r="EO52" s="224"/>
      <c r="EP52" s="224"/>
      <c r="EQ52" s="224"/>
      <c r="ER52" s="224"/>
      <c r="ES52" s="224"/>
      <c r="ET52" s="224"/>
      <c r="EU52" s="224"/>
      <c r="EV52" s="224"/>
      <c r="EW52" s="224"/>
      <c r="EX52" s="224"/>
      <c r="EY52" s="224"/>
      <c r="EZ52" s="224"/>
      <c r="FA52" s="224"/>
      <c r="FB52" s="224"/>
      <c r="FC52" s="224"/>
      <c r="FD52" s="224"/>
      <c r="FE52" s="224"/>
      <c r="FF52" s="224"/>
      <c r="FG52" s="224"/>
      <c r="FH52" s="224"/>
      <c r="FI52" s="224"/>
      <c r="FJ52" s="224"/>
      <c r="FK52" s="224"/>
      <c r="FL52" s="224"/>
      <c r="FM52" s="224"/>
      <c r="FN52" s="224"/>
      <c r="FO52" s="224"/>
      <c r="FP52" s="224"/>
      <c r="FQ52" s="224"/>
      <c r="FR52" s="224"/>
      <c r="FS52" s="224"/>
      <c r="FT52" s="224"/>
      <c r="FU52" s="224"/>
      <c r="FV52" s="224"/>
      <c r="FW52" s="224"/>
      <c r="FX52" s="224"/>
      <c r="FY52" s="224"/>
      <c r="FZ52" s="224"/>
      <c r="GA52" s="224"/>
      <c r="GB52" s="224"/>
      <c r="GC52" s="224"/>
      <c r="GD52" s="224"/>
      <c r="GE52" s="224"/>
      <c r="GF52" s="224"/>
      <c r="GG52" s="224"/>
      <c r="GH52" s="224"/>
      <c r="GI52" s="224"/>
      <c r="GJ52" s="224"/>
      <c r="GK52" s="224"/>
      <c r="GL52" s="224"/>
      <c r="GM52" s="224"/>
      <c r="GN52" s="224"/>
      <c r="GO52" s="224"/>
      <c r="GP52" s="224"/>
      <c r="GQ52" s="224"/>
      <c r="GR52" s="224"/>
      <c r="GS52" s="224"/>
      <c r="GT52" s="224"/>
      <c r="GU52" s="224"/>
      <c r="GV52" s="224"/>
      <c r="GW52" s="224"/>
      <c r="GX52" s="224"/>
      <c r="GY52" s="224"/>
      <c r="GZ52" s="224"/>
      <c r="HA52" s="224"/>
      <c r="HB52" s="224"/>
      <c r="HC52" s="224"/>
      <c r="HD52" s="224"/>
      <c r="HE52" s="224"/>
      <c r="HF52" s="224"/>
      <c r="HG52" s="224"/>
      <c r="HH52" s="224"/>
      <c r="HI52" s="224"/>
      <c r="HJ52" s="224"/>
      <c r="HK52" s="224"/>
      <c r="HL52" s="224"/>
      <c r="HM52" s="224"/>
      <c r="HN52" s="224"/>
      <c r="HO52" s="224"/>
      <c r="HP52" s="224"/>
      <c r="HQ52" s="224"/>
      <c r="HR52" s="224"/>
      <c r="HS52" s="224"/>
      <c r="HT52" s="224"/>
      <c r="HU52" s="224"/>
      <c r="HV52" s="224"/>
      <c r="HW52" s="224"/>
      <c r="HX52" s="224"/>
      <c r="HY52" s="224"/>
      <c r="HZ52" s="224"/>
      <c r="IA52" s="224"/>
      <c r="IB52" s="224"/>
      <c r="IC52" s="224"/>
      <c r="ID52" s="224"/>
      <c r="IE52" s="224"/>
      <c r="IF52" s="224"/>
      <c r="IG52" s="224"/>
      <c r="IH52" s="224"/>
      <c r="II52" s="224"/>
      <c r="IJ52" s="224"/>
      <c r="IK52" s="224"/>
      <c r="IL52" s="224"/>
      <c r="IM52" s="224"/>
      <c r="IN52" s="224"/>
      <c r="IO52" s="224"/>
      <c r="IP52" s="224"/>
      <c r="IQ52" s="224"/>
      <c r="IR52" s="224"/>
      <c r="IS52" s="224"/>
      <c r="IT52" s="224"/>
      <c r="IU52" s="224"/>
      <c r="IV52" s="224"/>
    </row>
    <row r="53" spans="1:256" s="244" customFormat="1" x14ac:dyDescent="0.2">
      <c r="A53" s="224"/>
      <c r="B53" s="278" t="s">
        <v>376</v>
      </c>
      <c r="C53" s="278"/>
      <c r="D53" s="278"/>
      <c r="E53" s="278"/>
      <c r="F53" s="278"/>
      <c r="G53" s="278"/>
      <c r="H53" s="278"/>
      <c r="I53" s="278"/>
      <c r="J53" s="278"/>
      <c r="K53" s="278"/>
      <c r="L53" s="278"/>
      <c r="M53" s="278"/>
      <c r="N53" s="278"/>
      <c r="Z53" s="224"/>
      <c r="AA53" s="224"/>
      <c r="AB53" s="224"/>
      <c r="AC53" s="224"/>
      <c r="AD53" s="224"/>
      <c r="AE53" s="224"/>
      <c r="AF53" s="224"/>
      <c r="AG53" s="224"/>
      <c r="AH53" s="224"/>
      <c r="AI53" s="224"/>
      <c r="AJ53" s="224"/>
      <c r="AK53" s="224"/>
      <c r="AL53" s="224"/>
      <c r="AM53" s="224"/>
      <c r="AN53" s="224"/>
      <c r="AO53" s="224"/>
      <c r="AP53" s="224"/>
      <c r="AQ53" s="224"/>
      <c r="AR53" s="224"/>
      <c r="AS53" s="224"/>
      <c r="AT53" s="224"/>
      <c r="AU53" s="224"/>
      <c r="AV53" s="224"/>
      <c r="AW53" s="224"/>
      <c r="AX53" s="224"/>
      <c r="AY53" s="224"/>
      <c r="AZ53" s="224"/>
      <c r="BA53" s="224"/>
      <c r="BB53" s="224"/>
      <c r="BC53" s="224"/>
      <c r="BD53" s="224"/>
      <c r="BE53" s="224"/>
      <c r="BF53" s="224"/>
      <c r="BG53" s="224"/>
      <c r="BH53" s="224"/>
      <c r="BI53" s="224"/>
      <c r="BJ53" s="224"/>
      <c r="BK53" s="224"/>
      <c r="BL53" s="224"/>
      <c r="BM53" s="224"/>
      <c r="BN53" s="224"/>
      <c r="BO53" s="224"/>
      <c r="BP53" s="224"/>
      <c r="BQ53" s="224"/>
      <c r="BR53" s="224"/>
      <c r="BS53" s="224"/>
      <c r="BT53" s="224"/>
      <c r="BU53" s="224"/>
      <c r="BV53" s="224"/>
      <c r="BW53" s="224"/>
      <c r="BX53" s="224"/>
      <c r="BY53" s="224"/>
      <c r="BZ53" s="224"/>
      <c r="CA53" s="224"/>
      <c r="CB53" s="224"/>
      <c r="CC53" s="224"/>
      <c r="CD53" s="224"/>
      <c r="CE53" s="224"/>
      <c r="CF53" s="224"/>
      <c r="CG53" s="224"/>
      <c r="CH53" s="224"/>
      <c r="CI53" s="224"/>
      <c r="CJ53" s="224"/>
      <c r="CK53" s="224"/>
      <c r="CL53" s="224"/>
      <c r="CM53" s="224"/>
      <c r="CN53" s="224"/>
      <c r="CO53" s="224"/>
      <c r="CP53" s="224"/>
      <c r="CQ53" s="224"/>
      <c r="CR53" s="224"/>
      <c r="CS53" s="224"/>
      <c r="CT53" s="224"/>
      <c r="CU53" s="224"/>
      <c r="CV53" s="224"/>
      <c r="CW53" s="224"/>
      <c r="CX53" s="224"/>
      <c r="CY53" s="224"/>
      <c r="CZ53" s="224"/>
      <c r="DA53" s="224"/>
      <c r="DB53" s="224"/>
      <c r="DC53" s="224"/>
      <c r="DD53" s="224"/>
      <c r="DE53" s="224"/>
      <c r="DF53" s="224"/>
      <c r="DG53" s="224"/>
      <c r="DH53" s="224"/>
      <c r="DI53" s="224"/>
      <c r="DJ53" s="224"/>
      <c r="DK53" s="224"/>
      <c r="DL53" s="224"/>
      <c r="DM53" s="224"/>
      <c r="DN53" s="224"/>
      <c r="DO53" s="224"/>
      <c r="DP53" s="224"/>
      <c r="DQ53" s="224"/>
      <c r="DR53" s="224"/>
      <c r="DS53" s="224"/>
      <c r="DT53" s="224"/>
      <c r="DU53" s="224"/>
      <c r="DV53" s="224"/>
      <c r="DW53" s="224"/>
      <c r="DX53" s="224"/>
      <c r="DY53" s="224"/>
      <c r="DZ53" s="224"/>
      <c r="EA53" s="224"/>
      <c r="EB53" s="224"/>
      <c r="EC53" s="224"/>
      <c r="ED53" s="224"/>
      <c r="EE53" s="224"/>
      <c r="EF53" s="224"/>
      <c r="EG53" s="224"/>
      <c r="EH53" s="224"/>
      <c r="EI53" s="224"/>
      <c r="EJ53" s="224"/>
      <c r="EK53" s="224"/>
      <c r="EL53" s="224"/>
      <c r="EM53" s="224"/>
      <c r="EN53" s="224"/>
      <c r="EO53" s="224"/>
      <c r="EP53" s="224"/>
      <c r="EQ53" s="224"/>
      <c r="ER53" s="224"/>
      <c r="ES53" s="224"/>
      <c r="ET53" s="224"/>
      <c r="EU53" s="224"/>
      <c r="EV53" s="224"/>
      <c r="EW53" s="224"/>
      <c r="EX53" s="224"/>
      <c r="EY53" s="224"/>
      <c r="EZ53" s="224"/>
      <c r="FA53" s="224"/>
      <c r="FB53" s="224"/>
      <c r="FC53" s="224"/>
      <c r="FD53" s="224"/>
      <c r="FE53" s="224"/>
      <c r="FF53" s="224"/>
      <c r="FG53" s="224"/>
      <c r="FH53" s="224"/>
      <c r="FI53" s="224"/>
      <c r="FJ53" s="224"/>
      <c r="FK53" s="224"/>
      <c r="FL53" s="224"/>
      <c r="FM53" s="224"/>
      <c r="FN53" s="224"/>
      <c r="FO53" s="224"/>
      <c r="FP53" s="224"/>
      <c r="FQ53" s="224"/>
      <c r="FR53" s="224"/>
      <c r="FS53" s="224"/>
      <c r="FT53" s="224"/>
      <c r="FU53" s="224"/>
      <c r="FV53" s="224"/>
      <c r="FW53" s="224"/>
      <c r="FX53" s="224"/>
      <c r="FY53" s="224"/>
      <c r="FZ53" s="224"/>
      <c r="GA53" s="224"/>
      <c r="GB53" s="224"/>
      <c r="GC53" s="224"/>
      <c r="GD53" s="224"/>
      <c r="GE53" s="224"/>
      <c r="GF53" s="224"/>
      <c r="GG53" s="224"/>
      <c r="GH53" s="224"/>
      <c r="GI53" s="224"/>
      <c r="GJ53" s="224"/>
      <c r="GK53" s="224"/>
      <c r="GL53" s="224"/>
      <c r="GM53" s="224"/>
      <c r="GN53" s="224"/>
      <c r="GO53" s="224"/>
      <c r="GP53" s="224"/>
      <c r="GQ53" s="224"/>
      <c r="GR53" s="224"/>
      <c r="GS53" s="224"/>
      <c r="GT53" s="224"/>
      <c r="GU53" s="224"/>
      <c r="GV53" s="224"/>
      <c r="GW53" s="224"/>
      <c r="GX53" s="224"/>
      <c r="GY53" s="224"/>
      <c r="GZ53" s="224"/>
      <c r="HA53" s="224"/>
      <c r="HB53" s="224"/>
      <c r="HC53" s="224"/>
      <c r="HD53" s="224"/>
      <c r="HE53" s="224"/>
      <c r="HF53" s="224"/>
      <c r="HG53" s="224"/>
      <c r="HH53" s="224"/>
      <c r="HI53" s="224"/>
      <c r="HJ53" s="224"/>
      <c r="HK53" s="224"/>
      <c r="HL53" s="224"/>
      <c r="HM53" s="224"/>
      <c r="HN53" s="224"/>
      <c r="HO53" s="224"/>
      <c r="HP53" s="224"/>
      <c r="HQ53" s="224"/>
      <c r="HR53" s="224"/>
      <c r="HS53" s="224"/>
      <c r="HT53" s="224"/>
      <c r="HU53" s="224"/>
      <c r="HV53" s="224"/>
      <c r="HW53" s="224"/>
      <c r="HX53" s="224"/>
      <c r="HY53" s="224"/>
      <c r="HZ53" s="224"/>
      <c r="IA53" s="224"/>
      <c r="IB53" s="224"/>
      <c r="IC53" s="224"/>
      <c r="ID53" s="224"/>
      <c r="IE53" s="224"/>
      <c r="IF53" s="224"/>
      <c r="IG53" s="224"/>
      <c r="IH53" s="224"/>
      <c r="II53" s="224"/>
      <c r="IJ53" s="224"/>
      <c r="IK53" s="224"/>
      <c r="IL53" s="224"/>
      <c r="IM53" s="224"/>
      <c r="IN53" s="224"/>
      <c r="IO53" s="224"/>
      <c r="IP53" s="224"/>
      <c r="IQ53" s="224"/>
      <c r="IR53" s="224"/>
      <c r="IS53" s="224"/>
      <c r="IT53" s="224"/>
      <c r="IU53" s="224"/>
      <c r="IV53" s="224"/>
    </row>
    <row r="54" spans="1:256" s="244" customFormat="1" ht="3" customHeight="1" x14ac:dyDescent="0.2">
      <c r="A54" s="224"/>
      <c r="B54" s="246"/>
      <c r="C54" s="246"/>
      <c r="D54" s="246"/>
      <c r="E54" s="246"/>
      <c r="F54" s="246"/>
      <c r="G54" s="246"/>
      <c r="H54" s="246"/>
      <c r="I54" s="246"/>
      <c r="J54" s="246"/>
      <c r="K54" s="246"/>
      <c r="L54" s="246"/>
      <c r="M54" s="246"/>
      <c r="N54" s="246"/>
      <c r="Z54" s="224"/>
      <c r="AA54" s="224"/>
      <c r="AB54" s="224"/>
      <c r="AC54" s="224"/>
      <c r="AD54" s="224"/>
      <c r="AE54" s="224"/>
      <c r="AF54" s="224"/>
      <c r="AG54" s="224"/>
      <c r="AH54" s="224"/>
      <c r="AI54" s="224"/>
      <c r="AJ54" s="224"/>
      <c r="AK54" s="224"/>
      <c r="AL54" s="224"/>
      <c r="AM54" s="224"/>
      <c r="AN54" s="224"/>
      <c r="AO54" s="224"/>
      <c r="AP54" s="224"/>
      <c r="AQ54" s="224"/>
      <c r="AR54" s="224"/>
      <c r="AS54" s="224"/>
      <c r="AT54" s="224"/>
      <c r="AU54" s="224"/>
      <c r="AV54" s="224"/>
      <c r="AW54" s="224"/>
      <c r="AX54" s="224"/>
      <c r="AY54" s="224"/>
      <c r="AZ54" s="224"/>
      <c r="BA54" s="224"/>
      <c r="BB54" s="224"/>
      <c r="BC54" s="224"/>
      <c r="BD54" s="224"/>
      <c r="BE54" s="224"/>
      <c r="BF54" s="224"/>
      <c r="BG54" s="224"/>
      <c r="BH54" s="224"/>
      <c r="BI54" s="224"/>
      <c r="BJ54" s="224"/>
      <c r="BK54" s="224"/>
      <c r="BL54" s="224"/>
      <c r="BM54" s="224"/>
      <c r="BN54" s="224"/>
      <c r="BO54" s="224"/>
      <c r="BP54" s="224"/>
      <c r="BQ54" s="224"/>
      <c r="BR54" s="224"/>
      <c r="BS54" s="224"/>
      <c r="BT54" s="224"/>
      <c r="BU54" s="224"/>
      <c r="BV54" s="224"/>
      <c r="BW54" s="224"/>
      <c r="BX54" s="224"/>
      <c r="BY54" s="224"/>
      <c r="BZ54" s="224"/>
      <c r="CA54" s="224"/>
      <c r="CB54" s="224"/>
      <c r="CC54" s="224"/>
      <c r="CD54" s="224"/>
      <c r="CE54" s="224"/>
      <c r="CF54" s="224"/>
      <c r="CG54" s="224"/>
      <c r="CH54" s="224"/>
      <c r="CI54" s="224"/>
      <c r="CJ54" s="224"/>
      <c r="CK54" s="224"/>
      <c r="CL54" s="224"/>
      <c r="CM54" s="224"/>
      <c r="CN54" s="224"/>
      <c r="CO54" s="224"/>
      <c r="CP54" s="224"/>
      <c r="CQ54" s="224"/>
      <c r="CR54" s="224"/>
      <c r="CS54" s="224"/>
      <c r="CT54" s="224"/>
      <c r="CU54" s="224"/>
      <c r="CV54" s="224"/>
      <c r="CW54" s="224"/>
      <c r="CX54" s="224"/>
      <c r="CY54" s="224"/>
      <c r="CZ54" s="224"/>
      <c r="DA54" s="224"/>
      <c r="DB54" s="224"/>
      <c r="DC54" s="224"/>
      <c r="DD54" s="224"/>
      <c r="DE54" s="224"/>
      <c r="DF54" s="224"/>
      <c r="DG54" s="224"/>
      <c r="DH54" s="224"/>
      <c r="DI54" s="224"/>
      <c r="DJ54" s="224"/>
      <c r="DK54" s="224"/>
      <c r="DL54" s="224"/>
      <c r="DM54" s="224"/>
      <c r="DN54" s="224"/>
      <c r="DO54" s="224"/>
      <c r="DP54" s="224"/>
      <c r="DQ54" s="224"/>
      <c r="DR54" s="224"/>
      <c r="DS54" s="224"/>
      <c r="DT54" s="224"/>
      <c r="DU54" s="224"/>
      <c r="DV54" s="224"/>
      <c r="DW54" s="224"/>
      <c r="DX54" s="224"/>
      <c r="DY54" s="224"/>
      <c r="DZ54" s="224"/>
      <c r="EA54" s="224"/>
      <c r="EB54" s="224"/>
      <c r="EC54" s="224"/>
      <c r="ED54" s="224"/>
      <c r="EE54" s="224"/>
      <c r="EF54" s="224"/>
      <c r="EG54" s="224"/>
      <c r="EH54" s="224"/>
      <c r="EI54" s="224"/>
      <c r="EJ54" s="224"/>
      <c r="EK54" s="224"/>
      <c r="EL54" s="224"/>
      <c r="EM54" s="224"/>
      <c r="EN54" s="224"/>
      <c r="EO54" s="224"/>
      <c r="EP54" s="224"/>
      <c r="EQ54" s="224"/>
      <c r="ER54" s="224"/>
      <c r="ES54" s="224"/>
      <c r="ET54" s="224"/>
      <c r="EU54" s="224"/>
      <c r="EV54" s="224"/>
      <c r="EW54" s="224"/>
      <c r="EX54" s="224"/>
      <c r="EY54" s="224"/>
      <c r="EZ54" s="224"/>
      <c r="FA54" s="224"/>
      <c r="FB54" s="224"/>
      <c r="FC54" s="224"/>
      <c r="FD54" s="224"/>
      <c r="FE54" s="224"/>
      <c r="FF54" s="224"/>
      <c r="FG54" s="224"/>
      <c r="FH54" s="224"/>
      <c r="FI54" s="224"/>
      <c r="FJ54" s="224"/>
      <c r="FK54" s="224"/>
      <c r="FL54" s="224"/>
      <c r="FM54" s="224"/>
      <c r="FN54" s="224"/>
      <c r="FO54" s="224"/>
      <c r="FP54" s="224"/>
      <c r="FQ54" s="224"/>
      <c r="FR54" s="224"/>
      <c r="FS54" s="224"/>
      <c r="FT54" s="224"/>
      <c r="FU54" s="224"/>
      <c r="FV54" s="224"/>
      <c r="FW54" s="224"/>
      <c r="FX54" s="224"/>
      <c r="FY54" s="224"/>
      <c r="FZ54" s="224"/>
      <c r="GA54" s="224"/>
      <c r="GB54" s="224"/>
      <c r="GC54" s="224"/>
      <c r="GD54" s="224"/>
      <c r="GE54" s="224"/>
      <c r="GF54" s="224"/>
      <c r="GG54" s="224"/>
      <c r="GH54" s="224"/>
      <c r="GI54" s="224"/>
      <c r="GJ54" s="224"/>
      <c r="GK54" s="224"/>
      <c r="GL54" s="224"/>
      <c r="GM54" s="224"/>
      <c r="GN54" s="224"/>
      <c r="GO54" s="224"/>
      <c r="GP54" s="224"/>
      <c r="GQ54" s="224"/>
      <c r="GR54" s="224"/>
      <c r="GS54" s="224"/>
      <c r="GT54" s="224"/>
      <c r="GU54" s="224"/>
      <c r="GV54" s="224"/>
      <c r="GW54" s="224"/>
      <c r="GX54" s="224"/>
      <c r="GY54" s="224"/>
      <c r="GZ54" s="224"/>
      <c r="HA54" s="224"/>
      <c r="HB54" s="224"/>
      <c r="HC54" s="224"/>
      <c r="HD54" s="224"/>
      <c r="HE54" s="224"/>
      <c r="HF54" s="224"/>
      <c r="HG54" s="224"/>
      <c r="HH54" s="224"/>
      <c r="HI54" s="224"/>
      <c r="HJ54" s="224"/>
      <c r="HK54" s="224"/>
      <c r="HL54" s="224"/>
      <c r="HM54" s="224"/>
      <c r="HN54" s="224"/>
      <c r="HO54" s="224"/>
      <c r="HP54" s="224"/>
      <c r="HQ54" s="224"/>
      <c r="HR54" s="224"/>
      <c r="HS54" s="224"/>
      <c r="HT54" s="224"/>
      <c r="HU54" s="224"/>
      <c r="HV54" s="224"/>
      <c r="HW54" s="224"/>
      <c r="HX54" s="224"/>
      <c r="HY54" s="224"/>
      <c r="HZ54" s="224"/>
      <c r="IA54" s="224"/>
      <c r="IB54" s="224"/>
      <c r="IC54" s="224"/>
      <c r="ID54" s="224"/>
      <c r="IE54" s="224"/>
      <c r="IF54" s="224"/>
      <c r="IG54" s="224"/>
      <c r="IH54" s="224"/>
      <c r="II54" s="224"/>
      <c r="IJ54" s="224"/>
      <c r="IK54" s="224"/>
      <c r="IL54" s="224"/>
      <c r="IM54" s="224"/>
      <c r="IN54" s="224"/>
      <c r="IO54" s="224"/>
      <c r="IP54" s="224"/>
      <c r="IQ54" s="224"/>
      <c r="IR54" s="224"/>
      <c r="IS54" s="224"/>
      <c r="IT54" s="224"/>
      <c r="IU54" s="224"/>
      <c r="IV54" s="224"/>
    </row>
  </sheetData>
  <sheetProtection algorithmName="SHA-512" hashValue="wfhAzTG0Zpb/joE+UaaD6TL1DY3NHkfIUNjZ76cXWsjlVe5MNOcPiKgKKGO9mHmqfHdzt3bKRqnVcl5wWGws/Q==" saltValue="zsMbihWSHhhgJ3gGUdxPWw==" spinCount="100000" sheet="1" selectLockedCells="1" selectUnlockedCells="1"/>
  <mergeCells count="30">
    <mergeCell ref="B51:K51"/>
    <mergeCell ref="B15:C15"/>
    <mergeCell ref="B16:C16"/>
    <mergeCell ref="B17:C17"/>
    <mergeCell ref="E17:H17"/>
    <mergeCell ref="J17:M17"/>
    <mergeCell ref="B18:C18"/>
    <mergeCell ref="E18:H18"/>
    <mergeCell ref="J19:M19"/>
    <mergeCell ref="B21:N21"/>
    <mergeCell ref="B22:N22"/>
    <mergeCell ref="B24:N24"/>
    <mergeCell ref="E15:H15"/>
    <mergeCell ref="J15:M15"/>
    <mergeCell ref="B53:N53"/>
    <mergeCell ref="B29:N29"/>
    <mergeCell ref="H1:N1"/>
    <mergeCell ref="E7:M7"/>
    <mergeCell ref="E8:M8"/>
    <mergeCell ref="E9:M9"/>
    <mergeCell ref="E10:M10"/>
    <mergeCell ref="E16:H16"/>
    <mergeCell ref="J16:M16"/>
    <mergeCell ref="E11:M11"/>
    <mergeCell ref="E13:H13"/>
    <mergeCell ref="J13:M13"/>
    <mergeCell ref="E14:H14"/>
    <mergeCell ref="J14:M14"/>
    <mergeCell ref="J18:M18"/>
    <mergeCell ref="D3:N3"/>
  </mergeCells>
  <pageMargins left="0.25" right="0.25" top="0.75" bottom="0.75" header="0.3" footer="0.3"/>
  <pageSetup scale="95"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DD45"/>
  <sheetViews>
    <sheetView topLeftCell="A10" workbookViewId="0">
      <selection activeCell="Q34" sqref="Q34"/>
    </sheetView>
  </sheetViews>
  <sheetFormatPr defaultColWidth="11.42578125" defaultRowHeight="12.75" x14ac:dyDescent="0.2"/>
  <cols>
    <col min="1" max="1" width="43.28515625" style="25" customWidth="1"/>
    <col min="2" max="2" width="10.28515625" style="25" customWidth="1"/>
    <col min="3" max="3" width="18.5703125" style="25" customWidth="1"/>
    <col min="4" max="4" width="11.28515625" style="25" bestFit="1" customWidth="1"/>
    <col min="5" max="5" width="22.7109375" style="25" customWidth="1"/>
    <col min="6" max="6" width="11.85546875" style="25" bestFit="1" customWidth="1"/>
    <col min="7" max="7" width="20.28515625" style="25" customWidth="1"/>
    <col min="8" max="8" width="7.7109375" style="25" customWidth="1"/>
    <col min="9" max="9" width="15.7109375" style="25" customWidth="1"/>
    <col min="10" max="10" width="11.140625" style="25" customWidth="1"/>
    <col min="11" max="11" width="17.28515625" style="25" customWidth="1"/>
    <col min="12" max="12" width="11.42578125" style="25"/>
    <col min="13" max="21" width="20.140625" style="25" customWidth="1"/>
    <col min="22" max="24" width="21.28515625" style="25" customWidth="1"/>
    <col min="25" max="33" width="20.140625" style="25" customWidth="1"/>
    <col min="34" max="36" width="21.28515625" style="25" customWidth="1"/>
    <col min="37" max="45" width="20.140625" style="25" customWidth="1"/>
    <col min="46" max="48" width="21.28515625" style="25" customWidth="1"/>
    <col min="49" max="57" width="20.140625" style="25" customWidth="1"/>
    <col min="58" max="60" width="21.28515625" style="25" customWidth="1"/>
    <col min="61" max="69" width="20" style="25" customWidth="1"/>
    <col min="70" max="72" width="21.140625" style="25" customWidth="1"/>
    <col min="73" max="81" width="20" style="25" customWidth="1"/>
    <col min="82" max="84" width="21.140625" style="25" customWidth="1"/>
    <col min="85" max="93" width="20.140625" style="25" customWidth="1"/>
    <col min="94" max="96" width="21.28515625" style="25" customWidth="1"/>
    <col min="97" max="105" width="20.140625" style="25" bestFit="1" customWidth="1"/>
    <col min="106" max="108" width="21.28515625" style="25" bestFit="1" customWidth="1"/>
    <col min="109" max="16384" width="11.42578125" style="25"/>
  </cols>
  <sheetData>
    <row r="1" spans="1:108" ht="18" customHeight="1" thickBot="1" x14ac:dyDescent="0.25">
      <c r="K1" s="26" t="s">
        <v>34</v>
      </c>
    </row>
    <row r="2" spans="1:108" x14ac:dyDescent="0.2">
      <c r="K2" s="27"/>
    </row>
    <row r="4" spans="1:108" ht="23.25" x14ac:dyDescent="0.35">
      <c r="A4" s="335" t="s">
        <v>10</v>
      </c>
      <c r="B4" s="335"/>
      <c r="C4" s="335"/>
      <c r="D4" s="335"/>
      <c r="E4" s="335"/>
      <c r="F4" s="335"/>
      <c r="G4" s="335"/>
      <c r="H4" s="335"/>
      <c r="I4" s="335"/>
      <c r="J4" s="335"/>
      <c r="K4" s="335"/>
    </row>
    <row r="5" spans="1:108" ht="23.25" x14ac:dyDescent="0.35">
      <c r="A5" s="335" t="s">
        <v>35</v>
      </c>
      <c r="B5" s="335"/>
      <c r="C5" s="335"/>
      <c r="D5" s="335"/>
      <c r="E5" s="335"/>
      <c r="F5" s="335"/>
      <c r="G5" s="335"/>
      <c r="H5" s="335"/>
      <c r="I5" s="335"/>
      <c r="J5" s="335"/>
      <c r="K5" s="335"/>
    </row>
    <row r="6" spans="1:108" ht="23.25" x14ac:dyDescent="0.35">
      <c r="A6" s="335" t="s">
        <v>19</v>
      </c>
      <c r="B6" s="335"/>
      <c r="C6" s="335"/>
      <c r="D6" s="335"/>
      <c r="E6" s="335"/>
      <c r="F6" s="335"/>
      <c r="G6" s="335"/>
      <c r="H6" s="335"/>
      <c r="I6" s="335"/>
      <c r="J6" s="335"/>
      <c r="K6" s="335"/>
    </row>
    <row r="7" spans="1:108" ht="18" x14ac:dyDescent="0.25">
      <c r="A7" s="336" t="s">
        <v>57</v>
      </c>
      <c r="B7" s="336"/>
      <c r="C7" s="336"/>
      <c r="D7" s="336"/>
      <c r="E7" s="336"/>
      <c r="F7" s="336"/>
      <c r="G7" s="336"/>
      <c r="H7" s="336"/>
      <c r="I7" s="336"/>
      <c r="J7" s="336"/>
      <c r="K7" s="336"/>
    </row>
    <row r="8" spans="1:108" ht="18" x14ac:dyDescent="0.25">
      <c r="A8" s="336" t="s">
        <v>37</v>
      </c>
      <c r="B8" s="336"/>
      <c r="C8" s="336"/>
      <c r="D8" s="336"/>
      <c r="E8" s="336"/>
      <c r="F8" s="336"/>
      <c r="G8" s="336"/>
      <c r="H8" s="336"/>
      <c r="I8" s="336"/>
      <c r="J8" s="336"/>
      <c r="K8" s="336"/>
    </row>
    <row r="9" spans="1:108" x14ac:dyDescent="0.2">
      <c r="A9" s="28"/>
      <c r="B9" s="28"/>
      <c r="C9" s="28"/>
      <c r="D9" s="28"/>
      <c r="E9" s="28"/>
      <c r="F9" s="28"/>
      <c r="G9" s="28"/>
      <c r="H9" s="28"/>
      <c r="I9" s="28"/>
      <c r="J9" s="28"/>
      <c r="K9" s="28"/>
    </row>
    <row r="10" spans="1:108" ht="13.5" thickBot="1" x14ac:dyDescent="0.25"/>
    <row r="11" spans="1:108" ht="20.100000000000001" customHeight="1" thickBot="1" x14ac:dyDescent="0.25">
      <c r="A11" s="337" t="s">
        <v>38</v>
      </c>
      <c r="B11" s="333" t="s">
        <v>1</v>
      </c>
      <c r="C11" s="334"/>
      <c r="D11" s="333" t="s">
        <v>39</v>
      </c>
      <c r="E11" s="334"/>
      <c r="F11" s="333" t="s">
        <v>40</v>
      </c>
      <c r="G11" s="334"/>
      <c r="H11" s="333" t="s">
        <v>41</v>
      </c>
      <c r="I11" s="334"/>
      <c r="J11" s="333" t="s">
        <v>42</v>
      </c>
      <c r="K11" s="334"/>
    </row>
    <row r="12" spans="1:108" ht="20.100000000000001" customHeight="1" thickBot="1" x14ac:dyDescent="0.25">
      <c r="A12" s="338"/>
      <c r="B12" s="29" t="s">
        <v>3</v>
      </c>
      <c r="C12" s="29" t="s">
        <v>4</v>
      </c>
      <c r="D12" s="29" t="s">
        <v>3</v>
      </c>
      <c r="E12" s="29" t="s">
        <v>4</v>
      </c>
      <c r="F12" s="29" t="s">
        <v>3</v>
      </c>
      <c r="G12" s="29" t="s">
        <v>4</v>
      </c>
      <c r="H12" s="29" t="s">
        <v>3</v>
      </c>
      <c r="I12" s="29" t="s">
        <v>4</v>
      </c>
      <c r="J12" s="29" t="s">
        <v>3</v>
      </c>
      <c r="K12" s="29" t="s">
        <v>4</v>
      </c>
    </row>
    <row r="13" spans="1:108" ht="15" customHeight="1" x14ac:dyDescent="0.2">
      <c r="A13" s="30"/>
      <c r="B13" s="30"/>
      <c r="C13" s="30"/>
      <c r="D13" s="30"/>
      <c r="E13" s="30"/>
      <c r="F13" s="30"/>
      <c r="G13" s="30"/>
      <c r="H13" s="30"/>
      <c r="I13" s="30"/>
      <c r="J13" s="30"/>
      <c r="K13" s="30"/>
    </row>
    <row r="14" spans="1:108" ht="15" customHeight="1" x14ac:dyDescent="0.2">
      <c r="A14" s="30"/>
      <c r="B14" s="30"/>
      <c r="C14" s="30"/>
      <c r="D14" s="30"/>
      <c r="E14" s="30"/>
      <c r="F14" s="30"/>
      <c r="G14" s="30"/>
      <c r="H14" s="30"/>
      <c r="I14" s="30"/>
      <c r="J14" s="30"/>
      <c r="K14" s="30"/>
    </row>
    <row r="15" spans="1:108" ht="15" customHeight="1" x14ac:dyDescent="0.2">
      <c r="A15" s="31" t="s">
        <v>43</v>
      </c>
      <c r="B15" s="32">
        <v>99013</v>
      </c>
      <c r="C15" s="32">
        <v>29655954434.069996</v>
      </c>
      <c r="D15" s="33">
        <v>14323</v>
      </c>
      <c r="E15" s="33">
        <v>21699531252.709999</v>
      </c>
      <c r="F15" s="33">
        <v>74442</v>
      </c>
      <c r="G15" s="33">
        <v>3160006170.0999999</v>
      </c>
      <c r="H15" s="33">
        <v>2821</v>
      </c>
      <c r="I15" s="33">
        <v>864070635.27999997</v>
      </c>
      <c r="J15" s="33">
        <v>7427</v>
      </c>
      <c r="K15" s="33">
        <v>3932346375.98</v>
      </c>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c r="DA15" s="34"/>
      <c r="DB15" s="34"/>
      <c r="DC15" s="34"/>
      <c r="DD15" s="34"/>
    </row>
    <row r="16" spans="1:108" ht="15" customHeight="1" x14ac:dyDescent="0.2">
      <c r="A16" s="30"/>
      <c r="B16" s="35"/>
      <c r="C16" s="35"/>
      <c r="D16" s="43"/>
      <c r="E16" s="43"/>
      <c r="F16" s="43"/>
      <c r="G16" s="43"/>
      <c r="H16" s="43"/>
      <c r="I16" s="43"/>
      <c r="J16" s="43"/>
      <c r="K16" s="43"/>
    </row>
    <row r="17" spans="1:11" x14ac:dyDescent="0.2">
      <c r="A17" s="30"/>
      <c r="B17" s="35"/>
      <c r="C17" s="35"/>
      <c r="D17" s="43"/>
      <c r="E17" s="43"/>
      <c r="F17" s="43"/>
      <c r="G17" s="43"/>
      <c r="H17" s="43"/>
      <c r="I17" s="43"/>
      <c r="J17" s="43"/>
      <c r="K17" s="43"/>
    </row>
    <row r="18" spans="1:11" x14ac:dyDescent="0.2">
      <c r="A18" s="31" t="s">
        <v>44</v>
      </c>
      <c r="B18" s="32">
        <v>48491</v>
      </c>
      <c r="C18" s="32">
        <v>11934613117.43</v>
      </c>
      <c r="D18" s="33">
        <v>5617</v>
      </c>
      <c r="E18" s="33">
        <v>7769822348.1899996</v>
      </c>
      <c r="F18" s="33">
        <v>33181</v>
      </c>
      <c r="G18" s="33">
        <v>1880452709.1199999</v>
      </c>
      <c r="H18" s="33">
        <v>7775</v>
      </c>
      <c r="I18" s="33">
        <v>1493587781.0900002</v>
      </c>
      <c r="J18" s="33">
        <v>1918</v>
      </c>
      <c r="K18" s="33">
        <v>790750279.02999997</v>
      </c>
    </row>
    <row r="19" spans="1:11" x14ac:dyDescent="0.2">
      <c r="A19" s="31"/>
      <c r="B19" s="32"/>
      <c r="C19" s="32"/>
      <c r="D19" s="33"/>
      <c r="E19" s="33"/>
      <c r="F19" s="33"/>
      <c r="G19" s="33"/>
      <c r="H19" s="33"/>
      <c r="I19" s="33"/>
      <c r="J19" s="33"/>
      <c r="K19" s="33"/>
    </row>
    <row r="20" spans="1:11" x14ac:dyDescent="0.2">
      <c r="A20" s="30"/>
      <c r="B20" s="35"/>
      <c r="C20" s="35"/>
      <c r="D20" s="43"/>
      <c r="E20" s="43"/>
      <c r="F20" s="43"/>
      <c r="G20" s="43"/>
      <c r="H20" s="43"/>
      <c r="I20" s="43"/>
      <c r="J20" s="43"/>
      <c r="K20" s="43"/>
    </row>
    <row r="21" spans="1:11" x14ac:dyDescent="0.2">
      <c r="A21" s="30" t="s">
        <v>45</v>
      </c>
      <c r="B21" s="35">
        <v>47473</v>
      </c>
      <c r="C21" s="35">
        <v>8096469970.75</v>
      </c>
      <c r="D21" s="43">
        <v>5523</v>
      </c>
      <c r="E21" s="43">
        <v>5400018314.79</v>
      </c>
      <c r="F21" s="43">
        <v>32497</v>
      </c>
      <c r="G21" s="43">
        <v>1521483449.5899999</v>
      </c>
      <c r="H21" s="43">
        <v>7769</v>
      </c>
      <c r="I21" s="43">
        <v>573914214.58000004</v>
      </c>
      <c r="J21" s="43">
        <v>1684</v>
      </c>
      <c r="K21" s="43">
        <v>601053991.78999996</v>
      </c>
    </row>
    <row r="22" spans="1:11" x14ac:dyDescent="0.2">
      <c r="A22" s="30" t="s">
        <v>46</v>
      </c>
      <c r="B22" s="35">
        <v>0</v>
      </c>
      <c r="C22" s="35">
        <v>2506320054.54</v>
      </c>
      <c r="D22" s="43">
        <v>0</v>
      </c>
      <c r="E22" s="43">
        <v>1951155508.52</v>
      </c>
      <c r="F22" s="43">
        <v>0</v>
      </c>
      <c r="G22" s="43">
        <v>290705129.06</v>
      </c>
      <c r="H22" s="43">
        <v>0</v>
      </c>
      <c r="I22" s="43">
        <v>171872052.83000001</v>
      </c>
      <c r="J22" s="43">
        <v>0</v>
      </c>
      <c r="K22" s="43">
        <v>92587364.129999995</v>
      </c>
    </row>
    <row r="23" spans="1:11" x14ac:dyDescent="0.2">
      <c r="A23" s="30" t="s">
        <v>47</v>
      </c>
      <c r="B23" s="35">
        <v>1018</v>
      </c>
      <c r="C23" s="35">
        <v>1331823092.1399999</v>
      </c>
      <c r="D23" s="43">
        <v>94</v>
      </c>
      <c r="E23" s="43">
        <v>418648524.88</v>
      </c>
      <c r="F23" s="43">
        <v>684</v>
      </c>
      <c r="G23" s="43">
        <v>68264130.469999999</v>
      </c>
      <c r="H23" s="43">
        <v>6</v>
      </c>
      <c r="I23" s="43">
        <v>747801513.67999995</v>
      </c>
      <c r="J23" s="43">
        <v>234</v>
      </c>
      <c r="K23" s="43">
        <v>97108923.109999999</v>
      </c>
    </row>
    <row r="24" spans="1:11" x14ac:dyDescent="0.2">
      <c r="A24" s="30"/>
      <c r="B24" s="35"/>
      <c r="C24" s="35"/>
      <c r="D24" s="43"/>
      <c r="E24" s="43"/>
      <c r="F24" s="43"/>
      <c r="G24" s="43"/>
      <c r="H24" s="43"/>
      <c r="I24" s="43"/>
      <c r="J24" s="43"/>
      <c r="K24" s="43"/>
    </row>
    <row r="25" spans="1:11" x14ac:dyDescent="0.2">
      <c r="A25" s="30"/>
      <c r="B25" s="35"/>
      <c r="C25" s="35"/>
      <c r="D25" s="43"/>
      <c r="E25" s="43"/>
      <c r="F25" s="43"/>
      <c r="G25" s="43"/>
      <c r="H25" s="43"/>
      <c r="I25" s="43"/>
      <c r="J25" s="43"/>
      <c r="K25" s="43"/>
    </row>
    <row r="26" spans="1:11" x14ac:dyDescent="0.2">
      <c r="A26" s="31" t="s">
        <v>48</v>
      </c>
      <c r="B26" s="32">
        <v>48698</v>
      </c>
      <c r="C26" s="32">
        <v>10806893016.899998</v>
      </c>
      <c r="D26" s="33">
        <v>2493</v>
      </c>
      <c r="E26" s="33">
        <v>6999171672.3699989</v>
      </c>
      <c r="F26" s="33">
        <v>36276</v>
      </c>
      <c r="G26" s="33">
        <v>1411711665.8599999</v>
      </c>
      <c r="H26" s="33">
        <v>7770</v>
      </c>
      <c r="I26" s="33">
        <v>867236551.35000002</v>
      </c>
      <c r="J26" s="33">
        <v>2159</v>
      </c>
      <c r="K26" s="33">
        <v>1528773127.3199999</v>
      </c>
    </row>
    <row r="27" spans="1:11" x14ac:dyDescent="0.2">
      <c r="A27" s="30"/>
      <c r="B27" s="35"/>
      <c r="C27" s="35"/>
      <c r="D27" s="43"/>
      <c r="E27" s="43"/>
      <c r="F27" s="43"/>
      <c r="G27" s="43"/>
      <c r="H27" s="43"/>
      <c r="I27" s="43"/>
      <c r="J27" s="43"/>
      <c r="K27" s="43"/>
    </row>
    <row r="28" spans="1:11" x14ac:dyDescent="0.2">
      <c r="A28" s="30"/>
      <c r="B28" s="35"/>
      <c r="C28" s="35"/>
      <c r="D28" s="43"/>
      <c r="E28" s="43"/>
      <c r="F28" s="43"/>
      <c r="G28" s="43"/>
      <c r="H28" s="43"/>
      <c r="I28" s="43"/>
      <c r="J28" s="43"/>
      <c r="K28" s="43"/>
    </row>
    <row r="29" spans="1:11" x14ac:dyDescent="0.2">
      <c r="A29" s="30" t="s">
        <v>49</v>
      </c>
      <c r="B29" s="35">
        <v>1098</v>
      </c>
      <c r="C29" s="35">
        <v>5610535.8100000005</v>
      </c>
      <c r="D29" s="43">
        <v>20</v>
      </c>
      <c r="E29" s="43">
        <v>3856684.3</v>
      </c>
      <c r="F29" s="43">
        <v>1017</v>
      </c>
      <c r="G29" s="43">
        <v>1569559.02</v>
      </c>
      <c r="H29" s="43">
        <v>46</v>
      </c>
      <c r="I29" s="43">
        <v>94622.33</v>
      </c>
      <c r="J29" s="43">
        <v>15</v>
      </c>
      <c r="K29" s="43">
        <v>89670.16</v>
      </c>
    </row>
    <row r="30" spans="1:11" x14ac:dyDescent="0.2">
      <c r="A30" s="30" t="s">
        <v>46</v>
      </c>
      <c r="B30" s="35">
        <v>0</v>
      </c>
      <c r="C30" s="35">
        <v>1035865316.0100001</v>
      </c>
      <c r="D30" s="43">
        <v>0</v>
      </c>
      <c r="E30" s="43">
        <v>893988032.83000004</v>
      </c>
      <c r="F30" s="43">
        <v>0</v>
      </c>
      <c r="G30" s="43">
        <v>117239634.86</v>
      </c>
      <c r="H30" s="43">
        <v>0</v>
      </c>
      <c r="I30" s="43">
        <v>20140500.329999998</v>
      </c>
      <c r="J30" s="43">
        <v>0</v>
      </c>
      <c r="K30" s="43">
        <v>4497147.99</v>
      </c>
    </row>
    <row r="31" spans="1:11" x14ac:dyDescent="0.2">
      <c r="A31" s="30" t="s">
        <v>50</v>
      </c>
      <c r="B31" s="35">
        <v>22739</v>
      </c>
      <c r="C31" s="35">
        <v>2646528726.2199998</v>
      </c>
      <c r="D31" s="43">
        <v>949</v>
      </c>
      <c r="E31" s="43">
        <v>1543327712.0999999</v>
      </c>
      <c r="F31" s="43">
        <v>20870</v>
      </c>
      <c r="G31" s="43">
        <v>462717096.00999999</v>
      </c>
      <c r="H31" s="43">
        <v>213</v>
      </c>
      <c r="I31" s="43">
        <v>79431418.489999995</v>
      </c>
      <c r="J31" s="43">
        <v>707</v>
      </c>
      <c r="K31" s="43">
        <v>561052499.62</v>
      </c>
    </row>
    <row r="32" spans="1:11" x14ac:dyDescent="0.2">
      <c r="A32" s="30" t="s">
        <v>51</v>
      </c>
      <c r="B32" s="35">
        <v>16272</v>
      </c>
      <c r="C32" s="35">
        <v>4149671274.4299998</v>
      </c>
      <c r="D32" s="43">
        <v>750</v>
      </c>
      <c r="E32" s="43">
        <v>2377739227.6599998</v>
      </c>
      <c r="F32" s="43">
        <v>14130</v>
      </c>
      <c r="G32" s="43">
        <v>783236687.90999997</v>
      </c>
      <c r="H32" s="43">
        <v>691</v>
      </c>
      <c r="I32" s="43">
        <v>265911402.53</v>
      </c>
      <c r="J32" s="43">
        <v>701</v>
      </c>
      <c r="K32" s="43">
        <v>722783956.33000004</v>
      </c>
    </row>
    <row r="33" spans="1:11" x14ac:dyDescent="0.2">
      <c r="A33" s="30" t="s">
        <v>47</v>
      </c>
      <c r="B33" s="35">
        <v>8589</v>
      </c>
      <c r="C33" s="35">
        <v>2969217164.4299998</v>
      </c>
      <c r="D33" s="43">
        <v>774</v>
      </c>
      <c r="E33" s="43">
        <v>2180260015.48</v>
      </c>
      <c r="F33" s="43">
        <v>259</v>
      </c>
      <c r="G33" s="43">
        <v>46948688.060000002</v>
      </c>
      <c r="H33" s="43">
        <v>6820</v>
      </c>
      <c r="I33" s="43">
        <v>501658607.67000002</v>
      </c>
      <c r="J33" s="43">
        <v>736</v>
      </c>
      <c r="K33" s="43">
        <v>240349853.22</v>
      </c>
    </row>
    <row r="34" spans="1:11" x14ac:dyDescent="0.2">
      <c r="A34" s="30"/>
      <c r="B34" s="35"/>
      <c r="C34" s="35"/>
      <c r="D34" s="43"/>
      <c r="E34" s="43"/>
      <c r="F34" s="43"/>
      <c r="G34" s="43"/>
      <c r="H34" s="43"/>
      <c r="I34" s="43"/>
      <c r="J34" s="43"/>
      <c r="K34" s="43"/>
    </row>
    <row r="35" spans="1:11" x14ac:dyDescent="0.2">
      <c r="A35" s="30"/>
      <c r="B35" s="35"/>
      <c r="C35" s="35"/>
      <c r="D35" s="43"/>
      <c r="E35" s="43"/>
      <c r="F35" s="43"/>
      <c r="G35" s="43"/>
      <c r="H35" s="43"/>
      <c r="I35" s="43"/>
      <c r="J35" s="43"/>
      <c r="K35" s="43"/>
    </row>
    <row r="36" spans="1:11" x14ac:dyDescent="0.2">
      <c r="A36" s="31" t="s">
        <v>52</v>
      </c>
      <c r="B36" s="32">
        <v>98806</v>
      </c>
      <c r="C36" s="32">
        <v>30783674534.599998</v>
      </c>
      <c r="D36" s="33">
        <v>17447</v>
      </c>
      <c r="E36" s="33">
        <v>22470181928.529999</v>
      </c>
      <c r="F36" s="33">
        <v>71347</v>
      </c>
      <c r="G36" s="33">
        <v>3628747213.3599997</v>
      </c>
      <c r="H36" s="33">
        <v>2826</v>
      </c>
      <c r="I36" s="33">
        <v>1490421865.02</v>
      </c>
      <c r="J36" s="33">
        <v>7186</v>
      </c>
      <c r="K36" s="73">
        <v>3194323527.6900005</v>
      </c>
    </row>
    <row r="37" spans="1:11" ht="13.5" thickBot="1" x14ac:dyDescent="0.25">
      <c r="A37" s="37"/>
      <c r="B37" s="37"/>
      <c r="C37" s="37"/>
      <c r="D37" s="44"/>
      <c r="E37" s="44"/>
      <c r="F37" s="44"/>
      <c r="G37" s="44"/>
      <c r="H37" s="44"/>
      <c r="I37" s="44"/>
      <c r="J37" s="44"/>
      <c r="K37" s="44"/>
    </row>
    <row r="38" spans="1:11" x14ac:dyDescent="0.2">
      <c r="A38" s="39" t="s">
        <v>53</v>
      </c>
    </row>
    <row r="39" spans="1:11" x14ac:dyDescent="0.2">
      <c r="A39" s="39" t="s">
        <v>54</v>
      </c>
    </row>
    <row r="40" spans="1:11" x14ac:dyDescent="0.2">
      <c r="A40" s="39" t="s">
        <v>55</v>
      </c>
    </row>
    <row r="41" spans="1:11" x14ac:dyDescent="0.2">
      <c r="A41" s="39" t="s">
        <v>58</v>
      </c>
    </row>
    <row r="42" spans="1:11" x14ac:dyDescent="0.2">
      <c r="A42" s="40" t="s">
        <v>22</v>
      </c>
      <c r="B42" s="41"/>
      <c r="C42" s="41"/>
      <c r="D42" s="41"/>
      <c r="E42" s="41"/>
    </row>
    <row r="44" spans="1:11" x14ac:dyDescent="0.2">
      <c r="E44" s="45"/>
    </row>
    <row r="45" spans="1:11" x14ac:dyDescent="0.2">
      <c r="E45" s="45"/>
    </row>
  </sheetData>
  <mergeCells count="11">
    <mergeCell ref="J11:K11"/>
    <mergeCell ref="A4:K4"/>
    <mergeCell ref="A5:K5"/>
    <mergeCell ref="A6:K6"/>
    <mergeCell ref="A7:K7"/>
    <mergeCell ref="A8:K8"/>
    <mergeCell ref="A11:A12"/>
    <mergeCell ref="B11:C11"/>
    <mergeCell ref="D11:E11"/>
    <mergeCell ref="F11:G11"/>
    <mergeCell ref="H11:I11"/>
  </mergeCells>
  <pageMargins left="0" right="0" top="0" bottom="0" header="0.23622047244094491" footer="0.23622047244094491"/>
  <pageSetup scale="71"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DD45"/>
  <sheetViews>
    <sheetView workbookViewId="0">
      <selection activeCell="Q34" sqref="Q34"/>
    </sheetView>
  </sheetViews>
  <sheetFormatPr defaultColWidth="11.42578125" defaultRowHeight="12.75" x14ac:dyDescent="0.2"/>
  <cols>
    <col min="1" max="1" width="43.28515625" style="25" customWidth="1"/>
    <col min="2" max="2" width="10.28515625" style="25" customWidth="1"/>
    <col min="3" max="3" width="18.5703125" style="25" customWidth="1"/>
    <col min="4" max="4" width="11.28515625" style="25" customWidth="1"/>
    <col min="5" max="5" width="22.7109375" style="25" customWidth="1"/>
    <col min="6" max="6" width="11.85546875" style="25" customWidth="1"/>
    <col min="7" max="7" width="20.28515625" style="25" customWidth="1"/>
    <col min="8" max="8" width="7.7109375" style="25" customWidth="1"/>
    <col min="9" max="9" width="15.7109375" style="25" customWidth="1"/>
    <col min="10" max="10" width="11.140625" style="25" customWidth="1"/>
    <col min="11" max="11" width="17.28515625" style="25" customWidth="1"/>
    <col min="12" max="12" width="11.42578125" style="25"/>
    <col min="13" max="21" width="20.140625" style="25" customWidth="1"/>
    <col min="22" max="24" width="21.28515625" style="25" customWidth="1"/>
    <col min="25" max="33" width="20.140625" style="25" customWidth="1"/>
    <col min="34" max="36" width="21.28515625" style="25" customWidth="1"/>
    <col min="37" max="45" width="20.140625" style="25" customWidth="1"/>
    <col min="46" max="48" width="21.28515625" style="25" customWidth="1"/>
    <col min="49" max="57" width="20.140625" style="25" customWidth="1"/>
    <col min="58" max="60" width="21.28515625" style="25" customWidth="1"/>
    <col min="61" max="69" width="20" style="25" customWidth="1"/>
    <col min="70" max="72" width="21.140625" style="25" customWidth="1"/>
    <col min="73" max="81" width="20" style="25" customWidth="1"/>
    <col min="82" max="84" width="21.140625" style="25" customWidth="1"/>
    <col min="85" max="93" width="20.140625" style="25" customWidth="1"/>
    <col min="94" max="96" width="21.28515625" style="25" customWidth="1"/>
    <col min="97" max="105" width="20.140625" style="25" bestFit="1" customWidth="1"/>
    <col min="106" max="108" width="21.28515625" style="25" bestFit="1" customWidth="1"/>
    <col min="109" max="16384" width="11.42578125" style="25"/>
  </cols>
  <sheetData>
    <row r="1" spans="1:108" ht="18" customHeight="1" thickBot="1" x14ac:dyDescent="0.25">
      <c r="K1" s="26" t="s">
        <v>34</v>
      </c>
    </row>
    <row r="2" spans="1:108" x14ac:dyDescent="0.2">
      <c r="K2" s="27"/>
    </row>
    <row r="4" spans="1:108" ht="23.25" x14ac:dyDescent="0.35">
      <c r="A4" s="335" t="s">
        <v>10</v>
      </c>
      <c r="B4" s="335"/>
      <c r="C4" s="335"/>
      <c r="D4" s="335"/>
      <c r="E4" s="335"/>
      <c r="F4" s="335"/>
      <c r="G4" s="335"/>
      <c r="H4" s="335"/>
      <c r="I4" s="335"/>
      <c r="J4" s="335"/>
      <c r="K4" s="335"/>
    </row>
    <row r="5" spans="1:108" ht="23.25" x14ac:dyDescent="0.35">
      <c r="A5" s="335" t="s">
        <v>35</v>
      </c>
      <c r="B5" s="335"/>
      <c r="C5" s="335"/>
      <c r="D5" s="335"/>
      <c r="E5" s="335"/>
      <c r="F5" s="335"/>
      <c r="G5" s="335"/>
      <c r="H5" s="335"/>
      <c r="I5" s="335"/>
      <c r="J5" s="335"/>
      <c r="K5" s="335"/>
    </row>
    <row r="6" spans="1:108" ht="23.25" x14ac:dyDescent="0.35">
      <c r="A6" s="335" t="s">
        <v>19</v>
      </c>
      <c r="B6" s="335"/>
      <c r="C6" s="335"/>
      <c r="D6" s="335"/>
      <c r="E6" s="335"/>
      <c r="F6" s="335"/>
      <c r="G6" s="335"/>
      <c r="H6" s="335"/>
      <c r="I6" s="335"/>
      <c r="J6" s="335"/>
      <c r="K6" s="335"/>
    </row>
    <row r="7" spans="1:108" ht="18" x14ac:dyDescent="0.25">
      <c r="A7" s="336" t="s">
        <v>36</v>
      </c>
      <c r="B7" s="336"/>
      <c r="C7" s="336"/>
      <c r="D7" s="336"/>
      <c r="E7" s="336"/>
      <c r="F7" s="336"/>
      <c r="G7" s="336"/>
      <c r="H7" s="336"/>
      <c r="I7" s="336"/>
      <c r="J7" s="336"/>
      <c r="K7" s="336"/>
    </row>
    <row r="8" spans="1:108" ht="18" x14ac:dyDescent="0.25">
      <c r="A8" s="336" t="s">
        <v>37</v>
      </c>
      <c r="B8" s="336"/>
      <c r="C8" s="336"/>
      <c r="D8" s="336"/>
      <c r="E8" s="336"/>
      <c r="F8" s="336"/>
      <c r="G8" s="336"/>
      <c r="H8" s="336"/>
      <c r="I8" s="336"/>
      <c r="J8" s="336"/>
      <c r="K8" s="336"/>
    </row>
    <row r="9" spans="1:108" x14ac:dyDescent="0.2">
      <c r="A9" s="28"/>
      <c r="B9" s="28"/>
      <c r="C9" s="28"/>
      <c r="D9" s="28"/>
      <c r="E9" s="28"/>
      <c r="F9" s="28"/>
      <c r="G9" s="28"/>
      <c r="H9" s="28"/>
      <c r="I9" s="28"/>
      <c r="J9" s="28"/>
      <c r="K9" s="28"/>
    </row>
    <row r="10" spans="1:108" ht="13.5" thickBot="1" x14ac:dyDescent="0.25"/>
    <row r="11" spans="1:108" ht="20.100000000000001" customHeight="1" thickBot="1" x14ac:dyDescent="0.25">
      <c r="A11" s="337" t="s">
        <v>38</v>
      </c>
      <c r="B11" s="333" t="s">
        <v>1</v>
      </c>
      <c r="C11" s="334"/>
      <c r="D11" s="333" t="s">
        <v>39</v>
      </c>
      <c r="E11" s="334"/>
      <c r="F11" s="333" t="s">
        <v>40</v>
      </c>
      <c r="G11" s="334"/>
      <c r="H11" s="333" t="s">
        <v>41</v>
      </c>
      <c r="I11" s="334"/>
      <c r="J11" s="333" t="s">
        <v>42</v>
      </c>
      <c r="K11" s="334"/>
    </row>
    <row r="12" spans="1:108" ht="20.100000000000001" customHeight="1" thickBot="1" x14ac:dyDescent="0.25">
      <c r="A12" s="338"/>
      <c r="B12" s="29" t="s">
        <v>3</v>
      </c>
      <c r="C12" s="29" t="s">
        <v>4</v>
      </c>
      <c r="D12" s="29" t="s">
        <v>3</v>
      </c>
      <c r="E12" s="29" t="s">
        <v>4</v>
      </c>
      <c r="F12" s="29" t="s">
        <v>3</v>
      </c>
      <c r="G12" s="29" t="s">
        <v>4</v>
      </c>
      <c r="H12" s="29" t="s">
        <v>3</v>
      </c>
      <c r="I12" s="29" t="s">
        <v>4</v>
      </c>
      <c r="J12" s="29" t="s">
        <v>3</v>
      </c>
      <c r="K12" s="29" t="s">
        <v>4</v>
      </c>
    </row>
    <row r="13" spans="1:108" ht="15" customHeight="1" x14ac:dyDescent="0.2">
      <c r="A13" s="30"/>
      <c r="B13" s="30"/>
      <c r="C13" s="30"/>
      <c r="D13" s="30"/>
      <c r="E13" s="30"/>
      <c r="F13" s="30"/>
      <c r="G13" s="30"/>
      <c r="H13" s="30"/>
      <c r="I13" s="30"/>
      <c r="J13" s="30"/>
      <c r="K13" s="30"/>
    </row>
    <row r="14" spans="1:108" ht="15" customHeight="1" x14ac:dyDescent="0.2">
      <c r="A14" s="30"/>
      <c r="B14" s="30"/>
      <c r="C14" s="30"/>
      <c r="D14" s="30"/>
      <c r="E14" s="30"/>
      <c r="F14" s="30"/>
      <c r="G14" s="30"/>
      <c r="H14" s="30"/>
      <c r="I14" s="30"/>
      <c r="J14" s="30"/>
      <c r="K14" s="30"/>
    </row>
    <row r="15" spans="1:108" ht="15" customHeight="1" x14ac:dyDescent="0.2">
      <c r="A15" s="31" t="s">
        <v>43</v>
      </c>
      <c r="B15" s="32">
        <v>96300</v>
      </c>
      <c r="C15" s="32">
        <v>30783674534.610001</v>
      </c>
      <c r="D15" s="33">
        <v>15459</v>
      </c>
      <c r="E15" s="33">
        <v>22470181928.540001</v>
      </c>
      <c r="F15" s="33">
        <v>70850</v>
      </c>
      <c r="G15" s="33">
        <v>3628747213.3600001</v>
      </c>
      <c r="H15" s="33">
        <v>2849</v>
      </c>
      <c r="I15" s="33">
        <v>1490421865.02</v>
      </c>
      <c r="J15" s="33">
        <v>7142</v>
      </c>
      <c r="K15" s="33">
        <v>3194323527.6900001</v>
      </c>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c r="DA15" s="34"/>
      <c r="DB15" s="34"/>
      <c r="DC15" s="34"/>
      <c r="DD15" s="34"/>
    </row>
    <row r="16" spans="1:108" ht="15" customHeight="1" x14ac:dyDescent="0.2">
      <c r="A16" s="30"/>
      <c r="B16" s="35"/>
      <c r="C16" s="35"/>
      <c r="D16" s="36"/>
      <c r="E16" s="36"/>
      <c r="F16" s="36"/>
      <c r="G16" s="36"/>
      <c r="H16" s="36"/>
      <c r="I16" s="36"/>
      <c r="J16" s="36"/>
      <c r="K16" s="36"/>
    </row>
    <row r="17" spans="1:11" x14ac:dyDescent="0.2">
      <c r="A17" s="30"/>
      <c r="B17" s="35"/>
      <c r="C17" s="35"/>
      <c r="D17" s="36"/>
      <c r="E17" s="36"/>
      <c r="F17" s="36"/>
      <c r="G17" s="36"/>
      <c r="H17" s="36"/>
      <c r="I17" s="36"/>
      <c r="J17" s="36"/>
      <c r="K17" s="36"/>
    </row>
    <row r="18" spans="1:11" x14ac:dyDescent="0.2">
      <c r="A18" s="31" t="s">
        <v>44</v>
      </c>
      <c r="B18" s="32">
        <v>53952</v>
      </c>
      <c r="C18" s="32">
        <v>8877931027.6499996</v>
      </c>
      <c r="D18" s="33">
        <v>3806</v>
      </c>
      <c r="E18" s="33">
        <v>5736579952.3099995</v>
      </c>
      <c r="F18" s="33">
        <v>42376</v>
      </c>
      <c r="G18" s="33">
        <v>1603987559.47</v>
      </c>
      <c r="H18" s="33">
        <v>5898</v>
      </c>
      <c r="I18" s="33">
        <v>741919239.61000001</v>
      </c>
      <c r="J18" s="33">
        <v>1872</v>
      </c>
      <c r="K18" s="33">
        <v>795444276.25999999</v>
      </c>
    </row>
    <row r="19" spans="1:11" x14ac:dyDescent="0.2">
      <c r="A19" s="31"/>
      <c r="B19" s="32"/>
      <c r="C19" s="32"/>
      <c r="D19" s="33"/>
      <c r="E19" s="33"/>
      <c r="F19" s="33"/>
      <c r="G19" s="33"/>
      <c r="H19" s="33"/>
      <c r="I19" s="33"/>
      <c r="J19" s="33"/>
      <c r="K19" s="33"/>
    </row>
    <row r="20" spans="1:11" x14ac:dyDescent="0.2">
      <c r="A20" s="30"/>
      <c r="B20" s="35"/>
      <c r="C20" s="35"/>
      <c r="D20" s="36"/>
      <c r="E20" s="36"/>
      <c r="F20" s="36"/>
      <c r="G20" s="36"/>
      <c r="H20" s="36"/>
      <c r="I20" s="36"/>
      <c r="J20" s="36"/>
      <c r="K20" s="36"/>
    </row>
    <row r="21" spans="1:11" x14ac:dyDescent="0.2">
      <c r="A21" s="30" t="s">
        <v>45</v>
      </c>
      <c r="B21" s="35">
        <v>53831</v>
      </c>
      <c r="C21" s="35">
        <v>7350992525.8599997</v>
      </c>
      <c r="D21" s="36">
        <v>3751</v>
      </c>
      <c r="E21" s="36">
        <v>4900752633.3199997</v>
      </c>
      <c r="F21" s="36">
        <v>42376</v>
      </c>
      <c r="G21" s="36">
        <v>1322983232.95</v>
      </c>
      <c r="H21" s="36">
        <v>5896</v>
      </c>
      <c r="I21" s="36">
        <v>426203292.18000001</v>
      </c>
      <c r="J21" s="36">
        <v>1808</v>
      </c>
      <c r="K21" s="36">
        <v>701053367.40999997</v>
      </c>
    </row>
    <row r="22" spans="1:11" x14ac:dyDescent="0.2">
      <c r="A22" s="30" t="s">
        <v>46</v>
      </c>
      <c r="B22" s="35">
        <v>0</v>
      </c>
      <c r="C22" s="35">
        <v>1004389235.6800001</v>
      </c>
      <c r="D22" s="36">
        <v>0</v>
      </c>
      <c r="E22" s="36">
        <v>631724984.08000004</v>
      </c>
      <c r="F22" s="36">
        <v>0</v>
      </c>
      <c r="G22" s="36">
        <v>177344792.44999999</v>
      </c>
      <c r="H22" s="36">
        <v>0</v>
      </c>
      <c r="I22" s="36">
        <v>104022676.7</v>
      </c>
      <c r="J22" s="36">
        <v>0</v>
      </c>
      <c r="K22" s="36">
        <v>91296782.450000003</v>
      </c>
    </row>
    <row r="23" spans="1:11" x14ac:dyDescent="0.2">
      <c r="A23" s="30" t="s">
        <v>47</v>
      </c>
      <c r="B23" s="35">
        <v>121</v>
      </c>
      <c r="C23" s="35">
        <v>522549266.11000001</v>
      </c>
      <c r="D23" s="36">
        <v>55</v>
      </c>
      <c r="E23" s="36">
        <v>204102334.91</v>
      </c>
      <c r="F23" s="36">
        <v>0</v>
      </c>
      <c r="G23" s="36">
        <v>103659534.06999999</v>
      </c>
      <c r="H23" s="36">
        <v>2</v>
      </c>
      <c r="I23" s="36">
        <v>211693270.72999999</v>
      </c>
      <c r="J23" s="36">
        <v>64</v>
      </c>
      <c r="K23" s="36">
        <v>3094126.4</v>
      </c>
    </row>
    <row r="24" spans="1:11" x14ac:dyDescent="0.2">
      <c r="A24" s="30"/>
      <c r="B24" s="35"/>
      <c r="C24" s="35"/>
      <c r="D24" s="36"/>
      <c r="E24" s="36"/>
      <c r="F24" s="36"/>
      <c r="G24" s="36"/>
      <c r="H24" s="36"/>
      <c r="I24" s="36"/>
      <c r="J24" s="36"/>
      <c r="K24" s="36"/>
    </row>
    <row r="25" spans="1:11" x14ac:dyDescent="0.2">
      <c r="A25" s="30"/>
      <c r="B25" s="35"/>
      <c r="C25" s="35"/>
      <c r="D25" s="36"/>
      <c r="E25" s="36"/>
      <c r="F25" s="36"/>
      <c r="G25" s="36"/>
      <c r="H25" s="36"/>
      <c r="I25" s="36"/>
      <c r="J25" s="36"/>
      <c r="K25" s="36"/>
    </row>
    <row r="26" spans="1:11" x14ac:dyDescent="0.2">
      <c r="A26" s="31" t="s">
        <v>48</v>
      </c>
      <c r="B26" s="32">
        <v>46263</v>
      </c>
      <c r="C26" s="32">
        <v>8093220913.0900002</v>
      </c>
      <c r="D26" s="33">
        <v>2801</v>
      </c>
      <c r="E26" s="33">
        <v>4971128494.4700003</v>
      </c>
      <c r="F26" s="33">
        <v>34848</v>
      </c>
      <c r="G26" s="33">
        <v>1006338130.67</v>
      </c>
      <c r="H26" s="33">
        <v>6639</v>
      </c>
      <c r="I26" s="33">
        <v>1072284464.1199999</v>
      </c>
      <c r="J26" s="33">
        <v>1975</v>
      </c>
      <c r="K26" s="33">
        <v>1043469823.8299999</v>
      </c>
    </row>
    <row r="27" spans="1:11" x14ac:dyDescent="0.2">
      <c r="A27" s="30"/>
      <c r="B27" s="35"/>
      <c r="C27" s="35"/>
      <c r="D27" s="36"/>
      <c r="E27" s="36"/>
      <c r="F27" s="36"/>
      <c r="G27" s="36"/>
      <c r="H27" s="36"/>
      <c r="I27" s="36"/>
      <c r="J27" s="36"/>
      <c r="K27" s="36"/>
    </row>
    <row r="28" spans="1:11" x14ac:dyDescent="0.2">
      <c r="A28" s="30"/>
      <c r="B28" s="35"/>
      <c r="C28" s="35"/>
      <c r="D28" s="36"/>
      <c r="E28" s="36"/>
      <c r="F28" s="36"/>
      <c r="G28" s="36"/>
      <c r="H28" s="36"/>
      <c r="I28" s="36"/>
      <c r="J28" s="36"/>
      <c r="K28" s="36"/>
    </row>
    <row r="29" spans="1:11" x14ac:dyDescent="0.2">
      <c r="A29" s="30" t="s">
        <v>49</v>
      </c>
      <c r="B29" s="35">
        <v>1329</v>
      </c>
      <c r="C29" s="35">
        <v>294236324.73000002</v>
      </c>
      <c r="D29" s="36">
        <v>31</v>
      </c>
      <c r="E29" s="36">
        <v>156240630.08000001</v>
      </c>
      <c r="F29" s="36">
        <v>1092</v>
      </c>
      <c r="G29" s="36">
        <v>109147926.48999999</v>
      </c>
      <c r="H29" s="36">
        <v>72</v>
      </c>
      <c r="I29" s="36">
        <v>25108989.420000002</v>
      </c>
      <c r="J29" s="36">
        <v>134</v>
      </c>
      <c r="K29" s="36">
        <v>3738778.74</v>
      </c>
    </row>
    <row r="30" spans="1:11" x14ac:dyDescent="0.2">
      <c r="A30" s="30" t="s">
        <v>46</v>
      </c>
      <c r="B30" s="35">
        <v>0</v>
      </c>
      <c r="C30" s="35">
        <v>205141320.28000003</v>
      </c>
      <c r="D30" s="36">
        <v>0</v>
      </c>
      <c r="E30" s="36">
        <v>90903730.090000004</v>
      </c>
      <c r="F30" s="36">
        <v>0</v>
      </c>
      <c r="G30" s="36">
        <v>72558784.329999998</v>
      </c>
      <c r="H30" s="36">
        <v>0</v>
      </c>
      <c r="I30" s="36">
        <v>21488918.940000001</v>
      </c>
      <c r="J30" s="36">
        <v>0</v>
      </c>
      <c r="K30" s="36">
        <v>20189886.920000002</v>
      </c>
    </row>
    <row r="31" spans="1:11" x14ac:dyDescent="0.2">
      <c r="A31" s="30" t="s">
        <v>50</v>
      </c>
      <c r="B31" s="35">
        <v>21876</v>
      </c>
      <c r="C31" s="35">
        <v>2084277927.7499998</v>
      </c>
      <c r="D31" s="36">
        <v>813</v>
      </c>
      <c r="E31" s="36">
        <v>1277293038.8099999</v>
      </c>
      <c r="F31" s="36">
        <v>19881</v>
      </c>
      <c r="G31" s="36">
        <v>433325354.81</v>
      </c>
      <c r="H31" s="36">
        <v>572</v>
      </c>
      <c r="I31" s="36">
        <v>106353271.86</v>
      </c>
      <c r="J31" s="36">
        <v>610</v>
      </c>
      <c r="K31" s="36">
        <v>267306262.27000001</v>
      </c>
    </row>
    <row r="32" spans="1:11" x14ac:dyDescent="0.2">
      <c r="A32" s="30" t="s">
        <v>51</v>
      </c>
      <c r="B32" s="35">
        <v>12260</v>
      </c>
      <c r="C32" s="35">
        <v>3988184724.0799999</v>
      </c>
      <c r="D32" s="36">
        <v>983</v>
      </c>
      <c r="E32" s="36">
        <v>2865919423.1100001</v>
      </c>
      <c r="F32" s="36">
        <v>10321</v>
      </c>
      <c r="G32" s="36">
        <v>198625090.19999999</v>
      </c>
      <c r="H32" s="36">
        <v>277</v>
      </c>
      <c r="I32" s="36">
        <v>517313054.06</v>
      </c>
      <c r="J32" s="36">
        <v>679</v>
      </c>
      <c r="K32" s="36">
        <v>406327156.70999998</v>
      </c>
    </row>
    <row r="33" spans="1:11" x14ac:dyDescent="0.2">
      <c r="A33" s="30" t="s">
        <v>47</v>
      </c>
      <c r="B33" s="35">
        <v>10798</v>
      </c>
      <c r="C33" s="35">
        <v>1521380616.25</v>
      </c>
      <c r="D33" s="36">
        <v>974</v>
      </c>
      <c r="E33" s="36">
        <v>580771672.38</v>
      </c>
      <c r="F33" s="36">
        <v>3554</v>
      </c>
      <c r="G33" s="36">
        <v>192680974.84</v>
      </c>
      <c r="H33" s="36">
        <v>5718</v>
      </c>
      <c r="I33" s="36">
        <v>402020229.83999997</v>
      </c>
      <c r="J33" s="36">
        <v>552</v>
      </c>
      <c r="K33" s="36">
        <v>345907739.19</v>
      </c>
    </row>
    <row r="34" spans="1:11" x14ac:dyDescent="0.2">
      <c r="A34" s="30"/>
      <c r="B34" s="35"/>
      <c r="C34" s="35"/>
      <c r="D34" s="36"/>
      <c r="E34" s="36"/>
      <c r="F34" s="36"/>
      <c r="G34" s="36"/>
      <c r="H34" s="36"/>
      <c r="I34" s="36"/>
      <c r="J34" s="36"/>
      <c r="K34" s="36"/>
    </row>
    <row r="35" spans="1:11" x14ac:dyDescent="0.2">
      <c r="A35" s="30"/>
      <c r="B35" s="35"/>
      <c r="C35" s="35"/>
      <c r="D35" s="36"/>
      <c r="E35" s="36"/>
      <c r="F35" s="36"/>
      <c r="G35" s="36"/>
      <c r="H35" s="36"/>
      <c r="I35" s="36"/>
      <c r="J35" s="36"/>
      <c r="K35" s="36"/>
    </row>
    <row r="36" spans="1:11" x14ac:dyDescent="0.2">
      <c r="A36" s="31" t="s">
        <v>52</v>
      </c>
      <c r="B36" s="32">
        <v>103989</v>
      </c>
      <c r="C36" s="32">
        <v>31568384649.169994</v>
      </c>
      <c r="D36" s="33">
        <v>16464</v>
      </c>
      <c r="E36" s="33">
        <v>23235633386.379997</v>
      </c>
      <c r="F36" s="33">
        <v>78378</v>
      </c>
      <c r="G36" s="33">
        <v>4226396642.1599998</v>
      </c>
      <c r="H36" s="33">
        <v>2108</v>
      </c>
      <c r="I36" s="33">
        <v>1160056640.5100002</v>
      </c>
      <c r="J36" s="33">
        <v>7039</v>
      </c>
      <c r="K36" s="73">
        <v>2946297980.1199999</v>
      </c>
    </row>
    <row r="37" spans="1:11" ht="13.5" thickBot="1" x14ac:dyDescent="0.25">
      <c r="A37" s="37"/>
      <c r="B37" s="37"/>
      <c r="C37" s="37"/>
      <c r="D37" s="38"/>
      <c r="E37" s="38"/>
      <c r="F37" s="38"/>
      <c r="G37" s="38"/>
      <c r="H37" s="38"/>
      <c r="I37" s="38"/>
      <c r="J37" s="38"/>
      <c r="K37" s="38"/>
    </row>
    <row r="38" spans="1:11" x14ac:dyDescent="0.2">
      <c r="A38" s="39" t="s">
        <v>53</v>
      </c>
    </row>
    <row r="39" spans="1:11" x14ac:dyDescent="0.2">
      <c r="A39" s="39" t="s">
        <v>54</v>
      </c>
    </row>
    <row r="40" spans="1:11" x14ac:dyDescent="0.2">
      <c r="A40" s="39" t="s">
        <v>55</v>
      </c>
    </row>
    <row r="41" spans="1:11" x14ac:dyDescent="0.2">
      <c r="A41" s="39" t="s">
        <v>56</v>
      </c>
    </row>
    <row r="42" spans="1:11" x14ac:dyDescent="0.2">
      <c r="A42" s="40" t="s">
        <v>22</v>
      </c>
      <c r="B42" s="41"/>
      <c r="C42" s="41"/>
      <c r="D42" s="41"/>
      <c r="E42" s="41"/>
    </row>
    <row r="44" spans="1:11" x14ac:dyDescent="0.2">
      <c r="E44" s="42"/>
    </row>
    <row r="45" spans="1:11" x14ac:dyDescent="0.2">
      <c r="E45" s="42"/>
    </row>
  </sheetData>
  <mergeCells count="11">
    <mergeCell ref="J11:K11"/>
    <mergeCell ref="A4:K4"/>
    <mergeCell ref="A5:K5"/>
    <mergeCell ref="A6:K6"/>
    <mergeCell ref="A7:K7"/>
    <mergeCell ref="A8:K8"/>
    <mergeCell ref="A11:A12"/>
    <mergeCell ref="B11:C11"/>
    <mergeCell ref="D11:E11"/>
    <mergeCell ref="F11:G11"/>
    <mergeCell ref="H11:I11"/>
  </mergeCells>
  <pageMargins left="0" right="0" top="0" bottom="0" header="0.25" footer="0.25"/>
  <pageSetup scale="71"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DD45"/>
  <sheetViews>
    <sheetView topLeftCell="A8" workbookViewId="0">
      <selection activeCell="Q34" sqref="Q34"/>
    </sheetView>
  </sheetViews>
  <sheetFormatPr defaultColWidth="11.42578125" defaultRowHeight="12.75" x14ac:dyDescent="0.2"/>
  <cols>
    <col min="1" max="1" width="43.28515625" style="25" customWidth="1"/>
    <col min="2" max="2" width="10.28515625" style="25" customWidth="1"/>
    <col min="3" max="3" width="18.5703125" style="25" customWidth="1"/>
    <col min="4" max="4" width="11.28515625" style="25" customWidth="1"/>
    <col min="5" max="5" width="22.7109375" style="25" customWidth="1"/>
    <col min="6" max="6" width="11.85546875" style="25" customWidth="1"/>
    <col min="7" max="7" width="20.28515625" style="25" customWidth="1"/>
    <col min="8" max="8" width="7.7109375" style="25" customWidth="1"/>
    <col min="9" max="9" width="15.7109375" style="25" customWidth="1"/>
    <col min="10" max="10" width="11.140625" style="25" customWidth="1"/>
    <col min="11" max="11" width="17.28515625" style="25" customWidth="1"/>
    <col min="12" max="12" width="11.42578125" style="25"/>
    <col min="13" max="21" width="20.140625" style="25" customWidth="1"/>
    <col min="22" max="24" width="21.28515625" style="25" customWidth="1"/>
    <col min="25" max="33" width="20.140625" style="25" customWidth="1"/>
    <col min="34" max="36" width="21.28515625" style="25" customWidth="1"/>
    <col min="37" max="45" width="20.140625" style="25" customWidth="1"/>
    <col min="46" max="48" width="21.28515625" style="25" customWidth="1"/>
    <col min="49" max="57" width="20.140625" style="25" customWidth="1"/>
    <col min="58" max="60" width="21.28515625" style="25" customWidth="1"/>
    <col min="61" max="69" width="20" style="25" customWidth="1"/>
    <col min="70" max="72" width="21.140625" style="25" customWidth="1"/>
    <col min="73" max="81" width="20" style="25" customWidth="1"/>
    <col min="82" max="84" width="21.140625" style="25" customWidth="1"/>
    <col min="85" max="93" width="20.140625" style="25" customWidth="1"/>
    <col min="94" max="96" width="21.28515625" style="25" customWidth="1"/>
    <col min="97" max="105" width="20.140625" style="25" bestFit="1" customWidth="1"/>
    <col min="106" max="108" width="21.28515625" style="25" bestFit="1" customWidth="1"/>
    <col min="109" max="256" width="11.42578125" style="25"/>
    <col min="257" max="257" width="43.28515625" style="25" customWidth="1"/>
    <col min="258" max="258" width="10.28515625" style="25" customWidth="1"/>
    <col min="259" max="259" width="18.5703125" style="25" customWidth="1"/>
    <col min="260" max="260" width="11.28515625" style="25" bestFit="1" customWidth="1"/>
    <col min="261" max="261" width="22.7109375" style="25" customWidth="1"/>
    <col min="262" max="262" width="11.85546875" style="25" bestFit="1" customWidth="1"/>
    <col min="263" max="263" width="20.28515625" style="25" customWidth="1"/>
    <col min="264" max="264" width="7.7109375" style="25" customWidth="1"/>
    <col min="265" max="265" width="15.7109375" style="25" customWidth="1"/>
    <col min="266" max="266" width="11.140625" style="25" customWidth="1"/>
    <col min="267" max="267" width="17.28515625" style="25" customWidth="1"/>
    <col min="268" max="268" width="11.42578125" style="25"/>
    <col min="269" max="277" width="20.140625" style="25" customWidth="1"/>
    <col min="278" max="280" width="21.28515625" style="25" customWidth="1"/>
    <col min="281" max="289" width="20.140625" style="25" customWidth="1"/>
    <col min="290" max="292" width="21.28515625" style="25" customWidth="1"/>
    <col min="293" max="301" width="20.140625" style="25" customWidth="1"/>
    <col min="302" max="304" width="21.28515625" style="25" customWidth="1"/>
    <col min="305" max="313" width="20.140625" style="25" customWidth="1"/>
    <col min="314" max="316" width="21.28515625" style="25" customWidth="1"/>
    <col min="317" max="325" width="20" style="25" customWidth="1"/>
    <col min="326" max="328" width="21.140625" style="25" customWidth="1"/>
    <col min="329" max="337" width="20" style="25" customWidth="1"/>
    <col min="338" max="340" width="21.140625" style="25" customWidth="1"/>
    <col min="341" max="349" width="20.140625" style="25" customWidth="1"/>
    <col min="350" max="352" width="21.28515625" style="25" customWidth="1"/>
    <col min="353" max="361" width="20.140625" style="25" bestFit="1" customWidth="1"/>
    <col min="362" max="364" width="21.28515625" style="25" bestFit="1" customWidth="1"/>
    <col min="365" max="512" width="11.42578125" style="25"/>
    <col min="513" max="513" width="43.28515625" style="25" customWidth="1"/>
    <col min="514" max="514" width="10.28515625" style="25" customWidth="1"/>
    <col min="515" max="515" width="18.5703125" style="25" customWidth="1"/>
    <col min="516" max="516" width="11.28515625" style="25" bestFit="1" customWidth="1"/>
    <col min="517" max="517" width="22.7109375" style="25" customWidth="1"/>
    <col min="518" max="518" width="11.85546875" style="25" bestFit="1" customWidth="1"/>
    <col min="519" max="519" width="20.28515625" style="25" customWidth="1"/>
    <col min="520" max="520" width="7.7109375" style="25" customWidth="1"/>
    <col min="521" max="521" width="15.7109375" style="25" customWidth="1"/>
    <col min="522" max="522" width="11.140625" style="25" customWidth="1"/>
    <col min="523" max="523" width="17.28515625" style="25" customWidth="1"/>
    <col min="524" max="524" width="11.42578125" style="25"/>
    <col min="525" max="533" width="20.140625" style="25" customWidth="1"/>
    <col min="534" max="536" width="21.28515625" style="25" customWidth="1"/>
    <col min="537" max="545" width="20.140625" style="25" customWidth="1"/>
    <col min="546" max="548" width="21.28515625" style="25" customWidth="1"/>
    <col min="549" max="557" width="20.140625" style="25" customWidth="1"/>
    <col min="558" max="560" width="21.28515625" style="25" customWidth="1"/>
    <col min="561" max="569" width="20.140625" style="25" customWidth="1"/>
    <col min="570" max="572" width="21.28515625" style="25" customWidth="1"/>
    <col min="573" max="581" width="20" style="25" customWidth="1"/>
    <col min="582" max="584" width="21.140625" style="25" customWidth="1"/>
    <col min="585" max="593" width="20" style="25" customWidth="1"/>
    <col min="594" max="596" width="21.140625" style="25" customWidth="1"/>
    <col min="597" max="605" width="20.140625" style="25" customWidth="1"/>
    <col min="606" max="608" width="21.28515625" style="25" customWidth="1"/>
    <col min="609" max="617" width="20.140625" style="25" bestFit="1" customWidth="1"/>
    <col min="618" max="620" width="21.28515625" style="25" bestFit="1" customWidth="1"/>
    <col min="621" max="768" width="11.42578125" style="25"/>
    <col min="769" max="769" width="43.28515625" style="25" customWidth="1"/>
    <col min="770" max="770" width="10.28515625" style="25" customWidth="1"/>
    <col min="771" max="771" width="18.5703125" style="25" customWidth="1"/>
    <col min="772" max="772" width="11.28515625" style="25" bestFit="1" customWidth="1"/>
    <col min="773" max="773" width="22.7109375" style="25" customWidth="1"/>
    <col min="774" max="774" width="11.85546875" style="25" bestFit="1" customWidth="1"/>
    <col min="775" max="775" width="20.28515625" style="25" customWidth="1"/>
    <col min="776" max="776" width="7.7109375" style="25" customWidth="1"/>
    <col min="777" max="777" width="15.7109375" style="25" customWidth="1"/>
    <col min="778" max="778" width="11.140625" style="25" customWidth="1"/>
    <col min="779" max="779" width="17.28515625" style="25" customWidth="1"/>
    <col min="780" max="780" width="11.42578125" style="25"/>
    <col min="781" max="789" width="20.140625" style="25" customWidth="1"/>
    <col min="790" max="792" width="21.28515625" style="25" customWidth="1"/>
    <col min="793" max="801" width="20.140625" style="25" customWidth="1"/>
    <col min="802" max="804" width="21.28515625" style="25" customWidth="1"/>
    <col min="805" max="813" width="20.140625" style="25" customWidth="1"/>
    <col min="814" max="816" width="21.28515625" style="25" customWidth="1"/>
    <col min="817" max="825" width="20.140625" style="25" customWidth="1"/>
    <col min="826" max="828" width="21.28515625" style="25" customWidth="1"/>
    <col min="829" max="837" width="20" style="25" customWidth="1"/>
    <col min="838" max="840" width="21.140625" style="25" customWidth="1"/>
    <col min="841" max="849" width="20" style="25" customWidth="1"/>
    <col min="850" max="852" width="21.140625" style="25" customWidth="1"/>
    <col min="853" max="861" width="20.140625" style="25" customWidth="1"/>
    <col min="862" max="864" width="21.28515625" style="25" customWidth="1"/>
    <col min="865" max="873" width="20.140625" style="25" bestFit="1" customWidth="1"/>
    <col min="874" max="876" width="21.28515625" style="25" bestFit="1" customWidth="1"/>
    <col min="877" max="1024" width="11.42578125" style="25"/>
    <col min="1025" max="1025" width="43.28515625" style="25" customWidth="1"/>
    <col min="1026" max="1026" width="10.28515625" style="25" customWidth="1"/>
    <col min="1027" max="1027" width="18.5703125" style="25" customWidth="1"/>
    <col min="1028" max="1028" width="11.28515625" style="25" bestFit="1" customWidth="1"/>
    <col min="1029" max="1029" width="22.7109375" style="25" customWidth="1"/>
    <col min="1030" max="1030" width="11.85546875" style="25" bestFit="1" customWidth="1"/>
    <col min="1031" max="1031" width="20.28515625" style="25" customWidth="1"/>
    <col min="1032" max="1032" width="7.7109375" style="25" customWidth="1"/>
    <col min="1033" max="1033" width="15.7109375" style="25" customWidth="1"/>
    <col min="1034" max="1034" width="11.140625" style="25" customWidth="1"/>
    <col min="1035" max="1035" width="17.28515625" style="25" customWidth="1"/>
    <col min="1036" max="1036" width="11.42578125" style="25"/>
    <col min="1037" max="1045" width="20.140625" style="25" customWidth="1"/>
    <col min="1046" max="1048" width="21.28515625" style="25" customWidth="1"/>
    <col min="1049" max="1057" width="20.140625" style="25" customWidth="1"/>
    <col min="1058" max="1060" width="21.28515625" style="25" customWidth="1"/>
    <col min="1061" max="1069" width="20.140625" style="25" customWidth="1"/>
    <col min="1070" max="1072" width="21.28515625" style="25" customWidth="1"/>
    <col min="1073" max="1081" width="20.140625" style="25" customWidth="1"/>
    <col min="1082" max="1084" width="21.28515625" style="25" customWidth="1"/>
    <col min="1085" max="1093" width="20" style="25" customWidth="1"/>
    <col min="1094" max="1096" width="21.140625" style="25" customWidth="1"/>
    <col min="1097" max="1105" width="20" style="25" customWidth="1"/>
    <col min="1106" max="1108" width="21.140625" style="25" customWidth="1"/>
    <col min="1109" max="1117" width="20.140625" style="25" customWidth="1"/>
    <col min="1118" max="1120" width="21.28515625" style="25" customWidth="1"/>
    <col min="1121" max="1129" width="20.140625" style="25" bestFit="1" customWidth="1"/>
    <col min="1130" max="1132" width="21.28515625" style="25" bestFit="1" customWidth="1"/>
    <col min="1133" max="1280" width="11.42578125" style="25"/>
    <col min="1281" max="1281" width="43.28515625" style="25" customWidth="1"/>
    <col min="1282" max="1282" width="10.28515625" style="25" customWidth="1"/>
    <col min="1283" max="1283" width="18.5703125" style="25" customWidth="1"/>
    <col min="1284" max="1284" width="11.28515625" style="25" bestFit="1" customWidth="1"/>
    <col min="1285" max="1285" width="22.7109375" style="25" customWidth="1"/>
    <col min="1286" max="1286" width="11.85546875" style="25" bestFit="1" customWidth="1"/>
    <col min="1287" max="1287" width="20.28515625" style="25" customWidth="1"/>
    <col min="1288" max="1288" width="7.7109375" style="25" customWidth="1"/>
    <col min="1289" max="1289" width="15.7109375" style="25" customWidth="1"/>
    <col min="1290" max="1290" width="11.140625" style="25" customWidth="1"/>
    <col min="1291" max="1291" width="17.28515625" style="25" customWidth="1"/>
    <col min="1292" max="1292" width="11.42578125" style="25"/>
    <col min="1293" max="1301" width="20.140625" style="25" customWidth="1"/>
    <col min="1302" max="1304" width="21.28515625" style="25" customWidth="1"/>
    <col min="1305" max="1313" width="20.140625" style="25" customWidth="1"/>
    <col min="1314" max="1316" width="21.28515625" style="25" customWidth="1"/>
    <col min="1317" max="1325" width="20.140625" style="25" customWidth="1"/>
    <col min="1326" max="1328" width="21.28515625" style="25" customWidth="1"/>
    <col min="1329" max="1337" width="20.140625" style="25" customWidth="1"/>
    <col min="1338" max="1340" width="21.28515625" style="25" customWidth="1"/>
    <col min="1341" max="1349" width="20" style="25" customWidth="1"/>
    <col min="1350" max="1352" width="21.140625" style="25" customWidth="1"/>
    <col min="1353" max="1361" width="20" style="25" customWidth="1"/>
    <col min="1362" max="1364" width="21.140625" style="25" customWidth="1"/>
    <col min="1365" max="1373" width="20.140625" style="25" customWidth="1"/>
    <col min="1374" max="1376" width="21.28515625" style="25" customWidth="1"/>
    <col min="1377" max="1385" width="20.140625" style="25" bestFit="1" customWidth="1"/>
    <col min="1386" max="1388" width="21.28515625" style="25" bestFit="1" customWidth="1"/>
    <col min="1389" max="1536" width="11.42578125" style="25"/>
    <col min="1537" max="1537" width="43.28515625" style="25" customWidth="1"/>
    <col min="1538" max="1538" width="10.28515625" style="25" customWidth="1"/>
    <col min="1539" max="1539" width="18.5703125" style="25" customWidth="1"/>
    <col min="1540" max="1540" width="11.28515625" style="25" bestFit="1" customWidth="1"/>
    <col min="1541" max="1541" width="22.7109375" style="25" customWidth="1"/>
    <col min="1542" max="1542" width="11.85546875" style="25" bestFit="1" customWidth="1"/>
    <col min="1543" max="1543" width="20.28515625" style="25" customWidth="1"/>
    <col min="1544" max="1544" width="7.7109375" style="25" customWidth="1"/>
    <col min="1545" max="1545" width="15.7109375" style="25" customWidth="1"/>
    <col min="1546" max="1546" width="11.140625" style="25" customWidth="1"/>
    <col min="1547" max="1547" width="17.28515625" style="25" customWidth="1"/>
    <col min="1548" max="1548" width="11.42578125" style="25"/>
    <col min="1549" max="1557" width="20.140625" style="25" customWidth="1"/>
    <col min="1558" max="1560" width="21.28515625" style="25" customWidth="1"/>
    <col min="1561" max="1569" width="20.140625" style="25" customWidth="1"/>
    <col min="1570" max="1572" width="21.28515625" style="25" customWidth="1"/>
    <col min="1573" max="1581" width="20.140625" style="25" customWidth="1"/>
    <col min="1582" max="1584" width="21.28515625" style="25" customWidth="1"/>
    <col min="1585" max="1593" width="20.140625" style="25" customWidth="1"/>
    <col min="1594" max="1596" width="21.28515625" style="25" customWidth="1"/>
    <col min="1597" max="1605" width="20" style="25" customWidth="1"/>
    <col min="1606" max="1608" width="21.140625" style="25" customWidth="1"/>
    <col min="1609" max="1617" width="20" style="25" customWidth="1"/>
    <col min="1618" max="1620" width="21.140625" style="25" customWidth="1"/>
    <col min="1621" max="1629" width="20.140625" style="25" customWidth="1"/>
    <col min="1630" max="1632" width="21.28515625" style="25" customWidth="1"/>
    <col min="1633" max="1641" width="20.140625" style="25" bestFit="1" customWidth="1"/>
    <col min="1642" max="1644" width="21.28515625" style="25" bestFit="1" customWidth="1"/>
    <col min="1645" max="1792" width="11.42578125" style="25"/>
    <col min="1793" max="1793" width="43.28515625" style="25" customWidth="1"/>
    <col min="1794" max="1794" width="10.28515625" style="25" customWidth="1"/>
    <col min="1795" max="1795" width="18.5703125" style="25" customWidth="1"/>
    <col min="1796" max="1796" width="11.28515625" style="25" bestFit="1" customWidth="1"/>
    <col min="1797" max="1797" width="22.7109375" style="25" customWidth="1"/>
    <col min="1798" max="1798" width="11.85546875" style="25" bestFit="1" customWidth="1"/>
    <col min="1799" max="1799" width="20.28515625" style="25" customWidth="1"/>
    <col min="1800" max="1800" width="7.7109375" style="25" customWidth="1"/>
    <col min="1801" max="1801" width="15.7109375" style="25" customWidth="1"/>
    <col min="1802" max="1802" width="11.140625" style="25" customWidth="1"/>
    <col min="1803" max="1803" width="17.28515625" style="25" customWidth="1"/>
    <col min="1804" max="1804" width="11.42578125" style="25"/>
    <col min="1805" max="1813" width="20.140625" style="25" customWidth="1"/>
    <col min="1814" max="1816" width="21.28515625" style="25" customWidth="1"/>
    <col min="1817" max="1825" width="20.140625" style="25" customWidth="1"/>
    <col min="1826" max="1828" width="21.28515625" style="25" customWidth="1"/>
    <col min="1829" max="1837" width="20.140625" style="25" customWidth="1"/>
    <col min="1838" max="1840" width="21.28515625" style="25" customWidth="1"/>
    <col min="1841" max="1849" width="20.140625" style="25" customWidth="1"/>
    <col min="1850" max="1852" width="21.28515625" style="25" customWidth="1"/>
    <col min="1853" max="1861" width="20" style="25" customWidth="1"/>
    <col min="1862" max="1864" width="21.140625" style="25" customWidth="1"/>
    <col min="1865" max="1873" width="20" style="25" customWidth="1"/>
    <col min="1874" max="1876" width="21.140625" style="25" customWidth="1"/>
    <col min="1877" max="1885" width="20.140625" style="25" customWidth="1"/>
    <col min="1886" max="1888" width="21.28515625" style="25" customWidth="1"/>
    <col min="1889" max="1897" width="20.140625" style="25" bestFit="1" customWidth="1"/>
    <col min="1898" max="1900" width="21.28515625" style="25" bestFit="1" customWidth="1"/>
    <col min="1901" max="2048" width="11.42578125" style="25"/>
    <col min="2049" max="2049" width="43.28515625" style="25" customWidth="1"/>
    <col min="2050" max="2050" width="10.28515625" style="25" customWidth="1"/>
    <col min="2051" max="2051" width="18.5703125" style="25" customWidth="1"/>
    <col min="2052" max="2052" width="11.28515625" style="25" bestFit="1" customWidth="1"/>
    <col min="2053" max="2053" width="22.7109375" style="25" customWidth="1"/>
    <col min="2054" max="2054" width="11.85546875" style="25" bestFit="1" customWidth="1"/>
    <col min="2055" max="2055" width="20.28515625" style="25" customWidth="1"/>
    <col min="2056" max="2056" width="7.7109375" style="25" customWidth="1"/>
    <col min="2057" max="2057" width="15.7109375" style="25" customWidth="1"/>
    <col min="2058" max="2058" width="11.140625" style="25" customWidth="1"/>
    <col min="2059" max="2059" width="17.28515625" style="25" customWidth="1"/>
    <col min="2060" max="2060" width="11.42578125" style="25"/>
    <col min="2061" max="2069" width="20.140625" style="25" customWidth="1"/>
    <col min="2070" max="2072" width="21.28515625" style="25" customWidth="1"/>
    <col min="2073" max="2081" width="20.140625" style="25" customWidth="1"/>
    <col min="2082" max="2084" width="21.28515625" style="25" customWidth="1"/>
    <col min="2085" max="2093" width="20.140625" style="25" customWidth="1"/>
    <col min="2094" max="2096" width="21.28515625" style="25" customWidth="1"/>
    <col min="2097" max="2105" width="20.140625" style="25" customWidth="1"/>
    <col min="2106" max="2108" width="21.28515625" style="25" customWidth="1"/>
    <col min="2109" max="2117" width="20" style="25" customWidth="1"/>
    <col min="2118" max="2120" width="21.140625" style="25" customWidth="1"/>
    <col min="2121" max="2129" width="20" style="25" customWidth="1"/>
    <col min="2130" max="2132" width="21.140625" style="25" customWidth="1"/>
    <col min="2133" max="2141" width="20.140625" style="25" customWidth="1"/>
    <col min="2142" max="2144" width="21.28515625" style="25" customWidth="1"/>
    <col min="2145" max="2153" width="20.140625" style="25" bestFit="1" customWidth="1"/>
    <col min="2154" max="2156" width="21.28515625" style="25" bestFit="1" customWidth="1"/>
    <col min="2157" max="2304" width="11.42578125" style="25"/>
    <col min="2305" max="2305" width="43.28515625" style="25" customWidth="1"/>
    <col min="2306" max="2306" width="10.28515625" style="25" customWidth="1"/>
    <col min="2307" max="2307" width="18.5703125" style="25" customWidth="1"/>
    <col min="2308" max="2308" width="11.28515625" style="25" bestFit="1" customWidth="1"/>
    <col min="2309" max="2309" width="22.7109375" style="25" customWidth="1"/>
    <col min="2310" max="2310" width="11.85546875" style="25" bestFit="1" customWidth="1"/>
    <col min="2311" max="2311" width="20.28515625" style="25" customWidth="1"/>
    <col min="2312" max="2312" width="7.7109375" style="25" customWidth="1"/>
    <col min="2313" max="2313" width="15.7109375" style="25" customWidth="1"/>
    <col min="2314" max="2314" width="11.140625" style="25" customWidth="1"/>
    <col min="2315" max="2315" width="17.28515625" style="25" customWidth="1"/>
    <col min="2316" max="2316" width="11.42578125" style="25"/>
    <col min="2317" max="2325" width="20.140625" style="25" customWidth="1"/>
    <col min="2326" max="2328" width="21.28515625" style="25" customWidth="1"/>
    <col min="2329" max="2337" width="20.140625" style="25" customWidth="1"/>
    <col min="2338" max="2340" width="21.28515625" style="25" customWidth="1"/>
    <col min="2341" max="2349" width="20.140625" style="25" customWidth="1"/>
    <col min="2350" max="2352" width="21.28515625" style="25" customWidth="1"/>
    <col min="2353" max="2361" width="20.140625" style="25" customWidth="1"/>
    <col min="2362" max="2364" width="21.28515625" style="25" customWidth="1"/>
    <col min="2365" max="2373" width="20" style="25" customWidth="1"/>
    <col min="2374" max="2376" width="21.140625" style="25" customWidth="1"/>
    <col min="2377" max="2385" width="20" style="25" customWidth="1"/>
    <col min="2386" max="2388" width="21.140625" style="25" customWidth="1"/>
    <col min="2389" max="2397" width="20.140625" style="25" customWidth="1"/>
    <col min="2398" max="2400" width="21.28515625" style="25" customWidth="1"/>
    <col min="2401" max="2409" width="20.140625" style="25" bestFit="1" customWidth="1"/>
    <col min="2410" max="2412" width="21.28515625" style="25" bestFit="1" customWidth="1"/>
    <col min="2413" max="2560" width="11.42578125" style="25"/>
    <col min="2561" max="2561" width="43.28515625" style="25" customWidth="1"/>
    <col min="2562" max="2562" width="10.28515625" style="25" customWidth="1"/>
    <col min="2563" max="2563" width="18.5703125" style="25" customWidth="1"/>
    <col min="2564" max="2564" width="11.28515625" style="25" bestFit="1" customWidth="1"/>
    <col min="2565" max="2565" width="22.7109375" style="25" customWidth="1"/>
    <col min="2566" max="2566" width="11.85546875" style="25" bestFit="1" customWidth="1"/>
    <col min="2567" max="2567" width="20.28515625" style="25" customWidth="1"/>
    <col min="2568" max="2568" width="7.7109375" style="25" customWidth="1"/>
    <col min="2569" max="2569" width="15.7109375" style="25" customWidth="1"/>
    <col min="2570" max="2570" width="11.140625" style="25" customWidth="1"/>
    <col min="2571" max="2571" width="17.28515625" style="25" customWidth="1"/>
    <col min="2572" max="2572" width="11.42578125" style="25"/>
    <col min="2573" max="2581" width="20.140625" style="25" customWidth="1"/>
    <col min="2582" max="2584" width="21.28515625" style="25" customWidth="1"/>
    <col min="2585" max="2593" width="20.140625" style="25" customWidth="1"/>
    <col min="2594" max="2596" width="21.28515625" style="25" customWidth="1"/>
    <col min="2597" max="2605" width="20.140625" style="25" customWidth="1"/>
    <col min="2606" max="2608" width="21.28515625" style="25" customWidth="1"/>
    <col min="2609" max="2617" width="20.140625" style="25" customWidth="1"/>
    <col min="2618" max="2620" width="21.28515625" style="25" customWidth="1"/>
    <col min="2621" max="2629" width="20" style="25" customWidth="1"/>
    <col min="2630" max="2632" width="21.140625" style="25" customWidth="1"/>
    <col min="2633" max="2641" width="20" style="25" customWidth="1"/>
    <col min="2642" max="2644" width="21.140625" style="25" customWidth="1"/>
    <col min="2645" max="2653" width="20.140625" style="25" customWidth="1"/>
    <col min="2654" max="2656" width="21.28515625" style="25" customWidth="1"/>
    <col min="2657" max="2665" width="20.140625" style="25" bestFit="1" customWidth="1"/>
    <col min="2666" max="2668" width="21.28515625" style="25" bestFit="1" customWidth="1"/>
    <col min="2669" max="2816" width="11.42578125" style="25"/>
    <col min="2817" max="2817" width="43.28515625" style="25" customWidth="1"/>
    <col min="2818" max="2818" width="10.28515625" style="25" customWidth="1"/>
    <col min="2819" max="2819" width="18.5703125" style="25" customWidth="1"/>
    <col min="2820" max="2820" width="11.28515625" style="25" bestFit="1" customWidth="1"/>
    <col min="2821" max="2821" width="22.7109375" style="25" customWidth="1"/>
    <col min="2822" max="2822" width="11.85546875" style="25" bestFit="1" customWidth="1"/>
    <col min="2823" max="2823" width="20.28515625" style="25" customWidth="1"/>
    <col min="2824" max="2824" width="7.7109375" style="25" customWidth="1"/>
    <col min="2825" max="2825" width="15.7109375" style="25" customWidth="1"/>
    <col min="2826" max="2826" width="11.140625" style="25" customWidth="1"/>
    <col min="2827" max="2827" width="17.28515625" style="25" customWidth="1"/>
    <col min="2828" max="2828" width="11.42578125" style="25"/>
    <col min="2829" max="2837" width="20.140625" style="25" customWidth="1"/>
    <col min="2838" max="2840" width="21.28515625" style="25" customWidth="1"/>
    <col min="2841" max="2849" width="20.140625" style="25" customWidth="1"/>
    <col min="2850" max="2852" width="21.28515625" style="25" customWidth="1"/>
    <col min="2853" max="2861" width="20.140625" style="25" customWidth="1"/>
    <col min="2862" max="2864" width="21.28515625" style="25" customWidth="1"/>
    <col min="2865" max="2873" width="20.140625" style="25" customWidth="1"/>
    <col min="2874" max="2876" width="21.28515625" style="25" customWidth="1"/>
    <col min="2877" max="2885" width="20" style="25" customWidth="1"/>
    <col min="2886" max="2888" width="21.140625" style="25" customWidth="1"/>
    <col min="2889" max="2897" width="20" style="25" customWidth="1"/>
    <col min="2898" max="2900" width="21.140625" style="25" customWidth="1"/>
    <col min="2901" max="2909" width="20.140625" style="25" customWidth="1"/>
    <col min="2910" max="2912" width="21.28515625" style="25" customWidth="1"/>
    <col min="2913" max="2921" width="20.140625" style="25" bestFit="1" customWidth="1"/>
    <col min="2922" max="2924" width="21.28515625" style="25" bestFit="1" customWidth="1"/>
    <col min="2925" max="3072" width="11.42578125" style="25"/>
    <col min="3073" max="3073" width="43.28515625" style="25" customWidth="1"/>
    <col min="3074" max="3074" width="10.28515625" style="25" customWidth="1"/>
    <col min="3075" max="3075" width="18.5703125" style="25" customWidth="1"/>
    <col min="3076" max="3076" width="11.28515625" style="25" bestFit="1" customWidth="1"/>
    <col min="3077" max="3077" width="22.7109375" style="25" customWidth="1"/>
    <col min="3078" max="3078" width="11.85546875" style="25" bestFit="1" customWidth="1"/>
    <col min="3079" max="3079" width="20.28515625" style="25" customWidth="1"/>
    <col min="3080" max="3080" width="7.7109375" style="25" customWidth="1"/>
    <col min="3081" max="3081" width="15.7109375" style="25" customWidth="1"/>
    <col min="3082" max="3082" width="11.140625" style="25" customWidth="1"/>
    <col min="3083" max="3083" width="17.28515625" style="25" customWidth="1"/>
    <col min="3084" max="3084" width="11.42578125" style="25"/>
    <col min="3085" max="3093" width="20.140625" style="25" customWidth="1"/>
    <col min="3094" max="3096" width="21.28515625" style="25" customWidth="1"/>
    <col min="3097" max="3105" width="20.140625" style="25" customWidth="1"/>
    <col min="3106" max="3108" width="21.28515625" style="25" customWidth="1"/>
    <col min="3109" max="3117" width="20.140625" style="25" customWidth="1"/>
    <col min="3118" max="3120" width="21.28515625" style="25" customWidth="1"/>
    <col min="3121" max="3129" width="20.140625" style="25" customWidth="1"/>
    <col min="3130" max="3132" width="21.28515625" style="25" customWidth="1"/>
    <col min="3133" max="3141" width="20" style="25" customWidth="1"/>
    <col min="3142" max="3144" width="21.140625" style="25" customWidth="1"/>
    <col min="3145" max="3153" width="20" style="25" customWidth="1"/>
    <col min="3154" max="3156" width="21.140625" style="25" customWidth="1"/>
    <col min="3157" max="3165" width="20.140625" style="25" customWidth="1"/>
    <col min="3166" max="3168" width="21.28515625" style="25" customWidth="1"/>
    <col min="3169" max="3177" width="20.140625" style="25" bestFit="1" customWidth="1"/>
    <col min="3178" max="3180" width="21.28515625" style="25" bestFit="1" customWidth="1"/>
    <col min="3181" max="3328" width="11.42578125" style="25"/>
    <col min="3329" max="3329" width="43.28515625" style="25" customWidth="1"/>
    <col min="3330" max="3330" width="10.28515625" style="25" customWidth="1"/>
    <col min="3331" max="3331" width="18.5703125" style="25" customWidth="1"/>
    <col min="3332" max="3332" width="11.28515625" style="25" bestFit="1" customWidth="1"/>
    <col min="3333" max="3333" width="22.7109375" style="25" customWidth="1"/>
    <col min="3334" max="3334" width="11.85546875" style="25" bestFit="1" customWidth="1"/>
    <col min="3335" max="3335" width="20.28515625" style="25" customWidth="1"/>
    <col min="3336" max="3336" width="7.7109375" style="25" customWidth="1"/>
    <col min="3337" max="3337" width="15.7109375" style="25" customWidth="1"/>
    <col min="3338" max="3338" width="11.140625" style="25" customWidth="1"/>
    <col min="3339" max="3339" width="17.28515625" style="25" customWidth="1"/>
    <col min="3340" max="3340" width="11.42578125" style="25"/>
    <col min="3341" max="3349" width="20.140625" style="25" customWidth="1"/>
    <col min="3350" max="3352" width="21.28515625" style="25" customWidth="1"/>
    <col min="3353" max="3361" width="20.140625" style="25" customWidth="1"/>
    <col min="3362" max="3364" width="21.28515625" style="25" customWidth="1"/>
    <col min="3365" max="3373" width="20.140625" style="25" customWidth="1"/>
    <col min="3374" max="3376" width="21.28515625" style="25" customWidth="1"/>
    <col min="3377" max="3385" width="20.140625" style="25" customWidth="1"/>
    <col min="3386" max="3388" width="21.28515625" style="25" customWidth="1"/>
    <col min="3389" max="3397" width="20" style="25" customWidth="1"/>
    <col min="3398" max="3400" width="21.140625" style="25" customWidth="1"/>
    <col min="3401" max="3409" width="20" style="25" customWidth="1"/>
    <col min="3410" max="3412" width="21.140625" style="25" customWidth="1"/>
    <col min="3413" max="3421" width="20.140625" style="25" customWidth="1"/>
    <col min="3422" max="3424" width="21.28515625" style="25" customWidth="1"/>
    <col min="3425" max="3433" width="20.140625" style="25" bestFit="1" customWidth="1"/>
    <col min="3434" max="3436" width="21.28515625" style="25" bestFit="1" customWidth="1"/>
    <col min="3437" max="3584" width="11.42578125" style="25"/>
    <col min="3585" max="3585" width="43.28515625" style="25" customWidth="1"/>
    <col min="3586" max="3586" width="10.28515625" style="25" customWidth="1"/>
    <col min="3587" max="3587" width="18.5703125" style="25" customWidth="1"/>
    <col min="3588" max="3588" width="11.28515625" style="25" bestFit="1" customWidth="1"/>
    <col min="3589" max="3589" width="22.7109375" style="25" customWidth="1"/>
    <col min="3590" max="3590" width="11.85546875" style="25" bestFit="1" customWidth="1"/>
    <col min="3591" max="3591" width="20.28515625" style="25" customWidth="1"/>
    <col min="3592" max="3592" width="7.7109375" style="25" customWidth="1"/>
    <col min="3593" max="3593" width="15.7109375" style="25" customWidth="1"/>
    <col min="3594" max="3594" width="11.140625" style="25" customWidth="1"/>
    <col min="3595" max="3595" width="17.28515625" style="25" customWidth="1"/>
    <col min="3596" max="3596" width="11.42578125" style="25"/>
    <col min="3597" max="3605" width="20.140625" style="25" customWidth="1"/>
    <col min="3606" max="3608" width="21.28515625" style="25" customWidth="1"/>
    <col min="3609" max="3617" width="20.140625" style="25" customWidth="1"/>
    <col min="3618" max="3620" width="21.28515625" style="25" customWidth="1"/>
    <col min="3621" max="3629" width="20.140625" style="25" customWidth="1"/>
    <col min="3630" max="3632" width="21.28515625" style="25" customWidth="1"/>
    <col min="3633" max="3641" width="20.140625" style="25" customWidth="1"/>
    <col min="3642" max="3644" width="21.28515625" style="25" customWidth="1"/>
    <col min="3645" max="3653" width="20" style="25" customWidth="1"/>
    <col min="3654" max="3656" width="21.140625" style="25" customWidth="1"/>
    <col min="3657" max="3665" width="20" style="25" customWidth="1"/>
    <col min="3666" max="3668" width="21.140625" style="25" customWidth="1"/>
    <col min="3669" max="3677" width="20.140625" style="25" customWidth="1"/>
    <col min="3678" max="3680" width="21.28515625" style="25" customWidth="1"/>
    <col min="3681" max="3689" width="20.140625" style="25" bestFit="1" customWidth="1"/>
    <col min="3690" max="3692" width="21.28515625" style="25" bestFit="1" customWidth="1"/>
    <col min="3693" max="3840" width="11.42578125" style="25"/>
    <col min="3841" max="3841" width="43.28515625" style="25" customWidth="1"/>
    <col min="3842" max="3842" width="10.28515625" style="25" customWidth="1"/>
    <col min="3843" max="3843" width="18.5703125" style="25" customWidth="1"/>
    <col min="3844" max="3844" width="11.28515625" style="25" bestFit="1" customWidth="1"/>
    <col min="3845" max="3845" width="22.7109375" style="25" customWidth="1"/>
    <col min="3846" max="3846" width="11.85546875" style="25" bestFit="1" customWidth="1"/>
    <col min="3847" max="3847" width="20.28515625" style="25" customWidth="1"/>
    <col min="3848" max="3848" width="7.7109375" style="25" customWidth="1"/>
    <col min="3849" max="3849" width="15.7109375" style="25" customWidth="1"/>
    <col min="3850" max="3850" width="11.140625" style="25" customWidth="1"/>
    <col min="3851" max="3851" width="17.28515625" style="25" customWidth="1"/>
    <col min="3852" max="3852" width="11.42578125" style="25"/>
    <col min="3853" max="3861" width="20.140625" style="25" customWidth="1"/>
    <col min="3862" max="3864" width="21.28515625" style="25" customWidth="1"/>
    <col min="3865" max="3873" width="20.140625" style="25" customWidth="1"/>
    <col min="3874" max="3876" width="21.28515625" style="25" customWidth="1"/>
    <col min="3877" max="3885" width="20.140625" style="25" customWidth="1"/>
    <col min="3886" max="3888" width="21.28515625" style="25" customWidth="1"/>
    <col min="3889" max="3897" width="20.140625" style="25" customWidth="1"/>
    <col min="3898" max="3900" width="21.28515625" style="25" customWidth="1"/>
    <col min="3901" max="3909" width="20" style="25" customWidth="1"/>
    <col min="3910" max="3912" width="21.140625" style="25" customWidth="1"/>
    <col min="3913" max="3921" width="20" style="25" customWidth="1"/>
    <col min="3922" max="3924" width="21.140625" style="25" customWidth="1"/>
    <col min="3925" max="3933" width="20.140625" style="25" customWidth="1"/>
    <col min="3934" max="3936" width="21.28515625" style="25" customWidth="1"/>
    <col min="3937" max="3945" width="20.140625" style="25" bestFit="1" customWidth="1"/>
    <col min="3946" max="3948" width="21.28515625" style="25" bestFit="1" customWidth="1"/>
    <col min="3949" max="4096" width="11.42578125" style="25"/>
    <col min="4097" max="4097" width="43.28515625" style="25" customWidth="1"/>
    <col min="4098" max="4098" width="10.28515625" style="25" customWidth="1"/>
    <col min="4099" max="4099" width="18.5703125" style="25" customWidth="1"/>
    <col min="4100" max="4100" width="11.28515625" style="25" bestFit="1" customWidth="1"/>
    <col min="4101" max="4101" width="22.7109375" style="25" customWidth="1"/>
    <col min="4102" max="4102" width="11.85546875" style="25" bestFit="1" customWidth="1"/>
    <col min="4103" max="4103" width="20.28515625" style="25" customWidth="1"/>
    <col min="4104" max="4104" width="7.7109375" style="25" customWidth="1"/>
    <col min="4105" max="4105" width="15.7109375" style="25" customWidth="1"/>
    <col min="4106" max="4106" width="11.140625" style="25" customWidth="1"/>
    <col min="4107" max="4107" width="17.28515625" style="25" customWidth="1"/>
    <col min="4108" max="4108" width="11.42578125" style="25"/>
    <col min="4109" max="4117" width="20.140625" style="25" customWidth="1"/>
    <col min="4118" max="4120" width="21.28515625" style="25" customWidth="1"/>
    <col min="4121" max="4129" width="20.140625" style="25" customWidth="1"/>
    <col min="4130" max="4132" width="21.28515625" style="25" customWidth="1"/>
    <col min="4133" max="4141" width="20.140625" style="25" customWidth="1"/>
    <col min="4142" max="4144" width="21.28515625" style="25" customWidth="1"/>
    <col min="4145" max="4153" width="20.140625" style="25" customWidth="1"/>
    <col min="4154" max="4156" width="21.28515625" style="25" customWidth="1"/>
    <col min="4157" max="4165" width="20" style="25" customWidth="1"/>
    <col min="4166" max="4168" width="21.140625" style="25" customWidth="1"/>
    <col min="4169" max="4177" width="20" style="25" customWidth="1"/>
    <col min="4178" max="4180" width="21.140625" style="25" customWidth="1"/>
    <col min="4181" max="4189" width="20.140625" style="25" customWidth="1"/>
    <col min="4190" max="4192" width="21.28515625" style="25" customWidth="1"/>
    <col min="4193" max="4201" width="20.140625" style="25" bestFit="1" customWidth="1"/>
    <col min="4202" max="4204" width="21.28515625" style="25" bestFit="1" customWidth="1"/>
    <col min="4205" max="4352" width="11.42578125" style="25"/>
    <col min="4353" max="4353" width="43.28515625" style="25" customWidth="1"/>
    <col min="4354" max="4354" width="10.28515625" style="25" customWidth="1"/>
    <col min="4355" max="4355" width="18.5703125" style="25" customWidth="1"/>
    <col min="4356" max="4356" width="11.28515625" style="25" bestFit="1" customWidth="1"/>
    <col min="4357" max="4357" width="22.7109375" style="25" customWidth="1"/>
    <col min="4358" max="4358" width="11.85546875" style="25" bestFit="1" customWidth="1"/>
    <col min="4359" max="4359" width="20.28515625" style="25" customWidth="1"/>
    <col min="4360" max="4360" width="7.7109375" style="25" customWidth="1"/>
    <col min="4361" max="4361" width="15.7109375" style="25" customWidth="1"/>
    <col min="4362" max="4362" width="11.140625" style="25" customWidth="1"/>
    <col min="4363" max="4363" width="17.28515625" style="25" customWidth="1"/>
    <col min="4364" max="4364" width="11.42578125" style="25"/>
    <col min="4365" max="4373" width="20.140625" style="25" customWidth="1"/>
    <col min="4374" max="4376" width="21.28515625" style="25" customWidth="1"/>
    <col min="4377" max="4385" width="20.140625" style="25" customWidth="1"/>
    <col min="4386" max="4388" width="21.28515625" style="25" customWidth="1"/>
    <col min="4389" max="4397" width="20.140625" style="25" customWidth="1"/>
    <col min="4398" max="4400" width="21.28515625" style="25" customWidth="1"/>
    <col min="4401" max="4409" width="20.140625" style="25" customWidth="1"/>
    <col min="4410" max="4412" width="21.28515625" style="25" customWidth="1"/>
    <col min="4413" max="4421" width="20" style="25" customWidth="1"/>
    <col min="4422" max="4424" width="21.140625" style="25" customWidth="1"/>
    <col min="4425" max="4433" width="20" style="25" customWidth="1"/>
    <col min="4434" max="4436" width="21.140625" style="25" customWidth="1"/>
    <col min="4437" max="4445" width="20.140625" style="25" customWidth="1"/>
    <col min="4446" max="4448" width="21.28515625" style="25" customWidth="1"/>
    <col min="4449" max="4457" width="20.140625" style="25" bestFit="1" customWidth="1"/>
    <col min="4458" max="4460" width="21.28515625" style="25" bestFit="1" customWidth="1"/>
    <col min="4461" max="4608" width="11.42578125" style="25"/>
    <col min="4609" max="4609" width="43.28515625" style="25" customWidth="1"/>
    <col min="4610" max="4610" width="10.28515625" style="25" customWidth="1"/>
    <col min="4611" max="4611" width="18.5703125" style="25" customWidth="1"/>
    <col min="4612" max="4612" width="11.28515625" style="25" bestFit="1" customWidth="1"/>
    <col min="4613" max="4613" width="22.7109375" style="25" customWidth="1"/>
    <col min="4614" max="4614" width="11.85546875" style="25" bestFit="1" customWidth="1"/>
    <col min="4615" max="4615" width="20.28515625" style="25" customWidth="1"/>
    <col min="4616" max="4616" width="7.7109375" style="25" customWidth="1"/>
    <col min="4617" max="4617" width="15.7109375" style="25" customWidth="1"/>
    <col min="4618" max="4618" width="11.140625" style="25" customWidth="1"/>
    <col min="4619" max="4619" width="17.28515625" style="25" customWidth="1"/>
    <col min="4620" max="4620" width="11.42578125" style="25"/>
    <col min="4621" max="4629" width="20.140625" style="25" customWidth="1"/>
    <col min="4630" max="4632" width="21.28515625" style="25" customWidth="1"/>
    <col min="4633" max="4641" width="20.140625" style="25" customWidth="1"/>
    <col min="4642" max="4644" width="21.28515625" style="25" customWidth="1"/>
    <col min="4645" max="4653" width="20.140625" style="25" customWidth="1"/>
    <col min="4654" max="4656" width="21.28515625" style="25" customWidth="1"/>
    <col min="4657" max="4665" width="20.140625" style="25" customWidth="1"/>
    <col min="4666" max="4668" width="21.28515625" style="25" customWidth="1"/>
    <col min="4669" max="4677" width="20" style="25" customWidth="1"/>
    <col min="4678" max="4680" width="21.140625" style="25" customWidth="1"/>
    <col min="4681" max="4689" width="20" style="25" customWidth="1"/>
    <col min="4690" max="4692" width="21.140625" style="25" customWidth="1"/>
    <col min="4693" max="4701" width="20.140625" style="25" customWidth="1"/>
    <col min="4702" max="4704" width="21.28515625" style="25" customWidth="1"/>
    <col min="4705" max="4713" width="20.140625" style="25" bestFit="1" customWidth="1"/>
    <col min="4714" max="4716" width="21.28515625" style="25" bestFit="1" customWidth="1"/>
    <col min="4717" max="4864" width="11.42578125" style="25"/>
    <col min="4865" max="4865" width="43.28515625" style="25" customWidth="1"/>
    <col min="4866" max="4866" width="10.28515625" style="25" customWidth="1"/>
    <col min="4867" max="4867" width="18.5703125" style="25" customWidth="1"/>
    <col min="4868" max="4868" width="11.28515625" style="25" bestFit="1" customWidth="1"/>
    <col min="4869" max="4869" width="22.7109375" style="25" customWidth="1"/>
    <col min="4870" max="4870" width="11.85546875" style="25" bestFit="1" customWidth="1"/>
    <col min="4871" max="4871" width="20.28515625" style="25" customWidth="1"/>
    <col min="4872" max="4872" width="7.7109375" style="25" customWidth="1"/>
    <col min="4873" max="4873" width="15.7109375" style="25" customWidth="1"/>
    <col min="4874" max="4874" width="11.140625" style="25" customWidth="1"/>
    <col min="4875" max="4875" width="17.28515625" style="25" customWidth="1"/>
    <col min="4876" max="4876" width="11.42578125" style="25"/>
    <col min="4877" max="4885" width="20.140625" style="25" customWidth="1"/>
    <col min="4886" max="4888" width="21.28515625" style="25" customWidth="1"/>
    <col min="4889" max="4897" width="20.140625" style="25" customWidth="1"/>
    <col min="4898" max="4900" width="21.28515625" style="25" customWidth="1"/>
    <col min="4901" max="4909" width="20.140625" style="25" customWidth="1"/>
    <col min="4910" max="4912" width="21.28515625" style="25" customWidth="1"/>
    <col min="4913" max="4921" width="20.140625" style="25" customWidth="1"/>
    <col min="4922" max="4924" width="21.28515625" style="25" customWidth="1"/>
    <col min="4925" max="4933" width="20" style="25" customWidth="1"/>
    <col min="4934" max="4936" width="21.140625" style="25" customWidth="1"/>
    <col min="4937" max="4945" width="20" style="25" customWidth="1"/>
    <col min="4946" max="4948" width="21.140625" style="25" customWidth="1"/>
    <col min="4949" max="4957" width="20.140625" style="25" customWidth="1"/>
    <col min="4958" max="4960" width="21.28515625" style="25" customWidth="1"/>
    <col min="4961" max="4969" width="20.140625" style="25" bestFit="1" customWidth="1"/>
    <col min="4970" max="4972" width="21.28515625" style="25" bestFit="1" customWidth="1"/>
    <col min="4973" max="5120" width="11.42578125" style="25"/>
    <col min="5121" max="5121" width="43.28515625" style="25" customWidth="1"/>
    <col min="5122" max="5122" width="10.28515625" style="25" customWidth="1"/>
    <col min="5123" max="5123" width="18.5703125" style="25" customWidth="1"/>
    <col min="5124" max="5124" width="11.28515625" style="25" bestFit="1" customWidth="1"/>
    <col min="5125" max="5125" width="22.7109375" style="25" customWidth="1"/>
    <col min="5126" max="5126" width="11.85546875" style="25" bestFit="1" customWidth="1"/>
    <col min="5127" max="5127" width="20.28515625" style="25" customWidth="1"/>
    <col min="5128" max="5128" width="7.7109375" style="25" customWidth="1"/>
    <col min="5129" max="5129" width="15.7109375" style="25" customWidth="1"/>
    <col min="5130" max="5130" width="11.140625" style="25" customWidth="1"/>
    <col min="5131" max="5131" width="17.28515625" style="25" customWidth="1"/>
    <col min="5132" max="5132" width="11.42578125" style="25"/>
    <col min="5133" max="5141" width="20.140625" style="25" customWidth="1"/>
    <col min="5142" max="5144" width="21.28515625" style="25" customWidth="1"/>
    <col min="5145" max="5153" width="20.140625" style="25" customWidth="1"/>
    <col min="5154" max="5156" width="21.28515625" style="25" customWidth="1"/>
    <col min="5157" max="5165" width="20.140625" style="25" customWidth="1"/>
    <col min="5166" max="5168" width="21.28515625" style="25" customWidth="1"/>
    <col min="5169" max="5177" width="20.140625" style="25" customWidth="1"/>
    <col min="5178" max="5180" width="21.28515625" style="25" customWidth="1"/>
    <col min="5181" max="5189" width="20" style="25" customWidth="1"/>
    <col min="5190" max="5192" width="21.140625" style="25" customWidth="1"/>
    <col min="5193" max="5201" width="20" style="25" customWidth="1"/>
    <col min="5202" max="5204" width="21.140625" style="25" customWidth="1"/>
    <col min="5205" max="5213" width="20.140625" style="25" customWidth="1"/>
    <col min="5214" max="5216" width="21.28515625" style="25" customWidth="1"/>
    <col min="5217" max="5225" width="20.140625" style="25" bestFit="1" customWidth="1"/>
    <col min="5226" max="5228" width="21.28515625" style="25" bestFit="1" customWidth="1"/>
    <col min="5229" max="5376" width="11.42578125" style="25"/>
    <col min="5377" max="5377" width="43.28515625" style="25" customWidth="1"/>
    <col min="5378" max="5378" width="10.28515625" style="25" customWidth="1"/>
    <col min="5379" max="5379" width="18.5703125" style="25" customWidth="1"/>
    <col min="5380" max="5380" width="11.28515625" style="25" bestFit="1" customWidth="1"/>
    <col min="5381" max="5381" width="22.7109375" style="25" customWidth="1"/>
    <col min="5382" max="5382" width="11.85546875" style="25" bestFit="1" customWidth="1"/>
    <col min="5383" max="5383" width="20.28515625" style="25" customWidth="1"/>
    <col min="5384" max="5384" width="7.7109375" style="25" customWidth="1"/>
    <col min="5385" max="5385" width="15.7109375" style="25" customWidth="1"/>
    <col min="5386" max="5386" width="11.140625" style="25" customWidth="1"/>
    <col min="5387" max="5387" width="17.28515625" style="25" customWidth="1"/>
    <col min="5388" max="5388" width="11.42578125" style="25"/>
    <col min="5389" max="5397" width="20.140625" style="25" customWidth="1"/>
    <col min="5398" max="5400" width="21.28515625" style="25" customWidth="1"/>
    <col min="5401" max="5409" width="20.140625" style="25" customWidth="1"/>
    <col min="5410" max="5412" width="21.28515625" style="25" customWidth="1"/>
    <col min="5413" max="5421" width="20.140625" style="25" customWidth="1"/>
    <col min="5422" max="5424" width="21.28515625" style="25" customWidth="1"/>
    <col min="5425" max="5433" width="20.140625" style="25" customWidth="1"/>
    <col min="5434" max="5436" width="21.28515625" style="25" customWidth="1"/>
    <col min="5437" max="5445" width="20" style="25" customWidth="1"/>
    <col min="5446" max="5448" width="21.140625" style="25" customWidth="1"/>
    <col min="5449" max="5457" width="20" style="25" customWidth="1"/>
    <col min="5458" max="5460" width="21.140625" style="25" customWidth="1"/>
    <col min="5461" max="5469" width="20.140625" style="25" customWidth="1"/>
    <col min="5470" max="5472" width="21.28515625" style="25" customWidth="1"/>
    <col min="5473" max="5481" width="20.140625" style="25" bestFit="1" customWidth="1"/>
    <col min="5482" max="5484" width="21.28515625" style="25" bestFit="1" customWidth="1"/>
    <col min="5485" max="5632" width="11.42578125" style="25"/>
    <col min="5633" max="5633" width="43.28515625" style="25" customWidth="1"/>
    <col min="5634" max="5634" width="10.28515625" style="25" customWidth="1"/>
    <col min="5635" max="5635" width="18.5703125" style="25" customWidth="1"/>
    <col min="5636" max="5636" width="11.28515625" style="25" bestFit="1" customWidth="1"/>
    <col min="5637" max="5637" width="22.7109375" style="25" customWidth="1"/>
    <col min="5638" max="5638" width="11.85546875" style="25" bestFit="1" customWidth="1"/>
    <col min="5639" max="5639" width="20.28515625" style="25" customWidth="1"/>
    <col min="5640" max="5640" width="7.7109375" style="25" customWidth="1"/>
    <col min="5641" max="5641" width="15.7109375" style="25" customWidth="1"/>
    <col min="5642" max="5642" width="11.140625" style="25" customWidth="1"/>
    <col min="5643" max="5643" width="17.28515625" style="25" customWidth="1"/>
    <col min="5644" max="5644" width="11.42578125" style="25"/>
    <col min="5645" max="5653" width="20.140625" style="25" customWidth="1"/>
    <col min="5654" max="5656" width="21.28515625" style="25" customWidth="1"/>
    <col min="5657" max="5665" width="20.140625" style="25" customWidth="1"/>
    <col min="5666" max="5668" width="21.28515625" style="25" customWidth="1"/>
    <col min="5669" max="5677" width="20.140625" style="25" customWidth="1"/>
    <col min="5678" max="5680" width="21.28515625" style="25" customWidth="1"/>
    <col min="5681" max="5689" width="20.140625" style="25" customWidth="1"/>
    <col min="5690" max="5692" width="21.28515625" style="25" customWidth="1"/>
    <col min="5693" max="5701" width="20" style="25" customWidth="1"/>
    <col min="5702" max="5704" width="21.140625" style="25" customWidth="1"/>
    <col min="5705" max="5713" width="20" style="25" customWidth="1"/>
    <col min="5714" max="5716" width="21.140625" style="25" customWidth="1"/>
    <col min="5717" max="5725" width="20.140625" style="25" customWidth="1"/>
    <col min="5726" max="5728" width="21.28515625" style="25" customWidth="1"/>
    <col min="5729" max="5737" width="20.140625" style="25" bestFit="1" customWidth="1"/>
    <col min="5738" max="5740" width="21.28515625" style="25" bestFit="1" customWidth="1"/>
    <col min="5741" max="5888" width="11.42578125" style="25"/>
    <col min="5889" max="5889" width="43.28515625" style="25" customWidth="1"/>
    <col min="5890" max="5890" width="10.28515625" style="25" customWidth="1"/>
    <col min="5891" max="5891" width="18.5703125" style="25" customWidth="1"/>
    <col min="5892" max="5892" width="11.28515625" style="25" bestFit="1" customWidth="1"/>
    <col min="5893" max="5893" width="22.7109375" style="25" customWidth="1"/>
    <col min="5894" max="5894" width="11.85546875" style="25" bestFit="1" customWidth="1"/>
    <col min="5895" max="5895" width="20.28515625" style="25" customWidth="1"/>
    <col min="5896" max="5896" width="7.7109375" style="25" customWidth="1"/>
    <col min="5897" max="5897" width="15.7109375" style="25" customWidth="1"/>
    <col min="5898" max="5898" width="11.140625" style="25" customWidth="1"/>
    <col min="5899" max="5899" width="17.28515625" style="25" customWidth="1"/>
    <col min="5900" max="5900" width="11.42578125" style="25"/>
    <col min="5901" max="5909" width="20.140625" style="25" customWidth="1"/>
    <col min="5910" max="5912" width="21.28515625" style="25" customWidth="1"/>
    <col min="5913" max="5921" width="20.140625" style="25" customWidth="1"/>
    <col min="5922" max="5924" width="21.28515625" style="25" customWidth="1"/>
    <col min="5925" max="5933" width="20.140625" style="25" customWidth="1"/>
    <col min="5934" max="5936" width="21.28515625" style="25" customWidth="1"/>
    <col min="5937" max="5945" width="20.140625" style="25" customWidth="1"/>
    <col min="5946" max="5948" width="21.28515625" style="25" customWidth="1"/>
    <col min="5949" max="5957" width="20" style="25" customWidth="1"/>
    <col min="5958" max="5960" width="21.140625" style="25" customWidth="1"/>
    <col min="5961" max="5969" width="20" style="25" customWidth="1"/>
    <col min="5970" max="5972" width="21.140625" style="25" customWidth="1"/>
    <col min="5973" max="5981" width="20.140625" style="25" customWidth="1"/>
    <col min="5982" max="5984" width="21.28515625" style="25" customWidth="1"/>
    <col min="5985" max="5993" width="20.140625" style="25" bestFit="1" customWidth="1"/>
    <col min="5994" max="5996" width="21.28515625" style="25" bestFit="1" customWidth="1"/>
    <col min="5997" max="6144" width="11.42578125" style="25"/>
    <col min="6145" max="6145" width="43.28515625" style="25" customWidth="1"/>
    <col min="6146" max="6146" width="10.28515625" style="25" customWidth="1"/>
    <col min="6147" max="6147" width="18.5703125" style="25" customWidth="1"/>
    <col min="6148" max="6148" width="11.28515625" style="25" bestFit="1" customWidth="1"/>
    <col min="6149" max="6149" width="22.7109375" style="25" customWidth="1"/>
    <col min="6150" max="6150" width="11.85546875" style="25" bestFit="1" customWidth="1"/>
    <col min="6151" max="6151" width="20.28515625" style="25" customWidth="1"/>
    <col min="6152" max="6152" width="7.7109375" style="25" customWidth="1"/>
    <col min="6153" max="6153" width="15.7109375" style="25" customWidth="1"/>
    <col min="6154" max="6154" width="11.140625" style="25" customWidth="1"/>
    <col min="6155" max="6155" width="17.28515625" style="25" customWidth="1"/>
    <col min="6156" max="6156" width="11.42578125" style="25"/>
    <col min="6157" max="6165" width="20.140625" style="25" customWidth="1"/>
    <col min="6166" max="6168" width="21.28515625" style="25" customWidth="1"/>
    <col min="6169" max="6177" width="20.140625" style="25" customWidth="1"/>
    <col min="6178" max="6180" width="21.28515625" style="25" customWidth="1"/>
    <col min="6181" max="6189" width="20.140625" style="25" customWidth="1"/>
    <col min="6190" max="6192" width="21.28515625" style="25" customWidth="1"/>
    <col min="6193" max="6201" width="20.140625" style="25" customWidth="1"/>
    <col min="6202" max="6204" width="21.28515625" style="25" customWidth="1"/>
    <col min="6205" max="6213" width="20" style="25" customWidth="1"/>
    <col min="6214" max="6216" width="21.140625" style="25" customWidth="1"/>
    <col min="6217" max="6225" width="20" style="25" customWidth="1"/>
    <col min="6226" max="6228" width="21.140625" style="25" customWidth="1"/>
    <col min="6229" max="6237" width="20.140625" style="25" customWidth="1"/>
    <col min="6238" max="6240" width="21.28515625" style="25" customWidth="1"/>
    <col min="6241" max="6249" width="20.140625" style="25" bestFit="1" customWidth="1"/>
    <col min="6250" max="6252" width="21.28515625" style="25" bestFit="1" customWidth="1"/>
    <col min="6253" max="6400" width="11.42578125" style="25"/>
    <col min="6401" max="6401" width="43.28515625" style="25" customWidth="1"/>
    <col min="6402" max="6402" width="10.28515625" style="25" customWidth="1"/>
    <col min="6403" max="6403" width="18.5703125" style="25" customWidth="1"/>
    <col min="6404" max="6404" width="11.28515625" style="25" bestFit="1" customWidth="1"/>
    <col min="6405" max="6405" width="22.7109375" style="25" customWidth="1"/>
    <col min="6406" max="6406" width="11.85546875" style="25" bestFit="1" customWidth="1"/>
    <col min="6407" max="6407" width="20.28515625" style="25" customWidth="1"/>
    <col min="6408" max="6408" width="7.7109375" style="25" customWidth="1"/>
    <col min="6409" max="6409" width="15.7109375" style="25" customWidth="1"/>
    <col min="6410" max="6410" width="11.140625" style="25" customWidth="1"/>
    <col min="6411" max="6411" width="17.28515625" style="25" customWidth="1"/>
    <col min="6412" max="6412" width="11.42578125" style="25"/>
    <col min="6413" max="6421" width="20.140625" style="25" customWidth="1"/>
    <col min="6422" max="6424" width="21.28515625" style="25" customWidth="1"/>
    <col min="6425" max="6433" width="20.140625" style="25" customWidth="1"/>
    <col min="6434" max="6436" width="21.28515625" style="25" customWidth="1"/>
    <col min="6437" max="6445" width="20.140625" style="25" customWidth="1"/>
    <col min="6446" max="6448" width="21.28515625" style="25" customWidth="1"/>
    <col min="6449" max="6457" width="20.140625" style="25" customWidth="1"/>
    <col min="6458" max="6460" width="21.28515625" style="25" customWidth="1"/>
    <col min="6461" max="6469" width="20" style="25" customWidth="1"/>
    <col min="6470" max="6472" width="21.140625" style="25" customWidth="1"/>
    <col min="6473" max="6481" width="20" style="25" customWidth="1"/>
    <col min="6482" max="6484" width="21.140625" style="25" customWidth="1"/>
    <col min="6485" max="6493" width="20.140625" style="25" customWidth="1"/>
    <col min="6494" max="6496" width="21.28515625" style="25" customWidth="1"/>
    <col min="6497" max="6505" width="20.140625" style="25" bestFit="1" customWidth="1"/>
    <col min="6506" max="6508" width="21.28515625" style="25" bestFit="1" customWidth="1"/>
    <col min="6509" max="6656" width="11.42578125" style="25"/>
    <col min="6657" max="6657" width="43.28515625" style="25" customWidth="1"/>
    <col min="6658" max="6658" width="10.28515625" style="25" customWidth="1"/>
    <col min="6659" max="6659" width="18.5703125" style="25" customWidth="1"/>
    <col min="6660" max="6660" width="11.28515625" style="25" bestFit="1" customWidth="1"/>
    <col min="6661" max="6661" width="22.7109375" style="25" customWidth="1"/>
    <col min="6662" max="6662" width="11.85546875" style="25" bestFit="1" customWidth="1"/>
    <col min="6663" max="6663" width="20.28515625" style="25" customWidth="1"/>
    <col min="6664" max="6664" width="7.7109375" style="25" customWidth="1"/>
    <col min="6665" max="6665" width="15.7109375" style="25" customWidth="1"/>
    <col min="6666" max="6666" width="11.140625" style="25" customWidth="1"/>
    <col min="6667" max="6667" width="17.28515625" style="25" customWidth="1"/>
    <col min="6668" max="6668" width="11.42578125" style="25"/>
    <col min="6669" max="6677" width="20.140625" style="25" customWidth="1"/>
    <col min="6678" max="6680" width="21.28515625" style="25" customWidth="1"/>
    <col min="6681" max="6689" width="20.140625" style="25" customWidth="1"/>
    <col min="6690" max="6692" width="21.28515625" style="25" customWidth="1"/>
    <col min="6693" max="6701" width="20.140625" style="25" customWidth="1"/>
    <col min="6702" max="6704" width="21.28515625" style="25" customWidth="1"/>
    <col min="6705" max="6713" width="20.140625" style="25" customWidth="1"/>
    <col min="6714" max="6716" width="21.28515625" style="25" customWidth="1"/>
    <col min="6717" max="6725" width="20" style="25" customWidth="1"/>
    <col min="6726" max="6728" width="21.140625" style="25" customWidth="1"/>
    <col min="6729" max="6737" width="20" style="25" customWidth="1"/>
    <col min="6738" max="6740" width="21.140625" style="25" customWidth="1"/>
    <col min="6741" max="6749" width="20.140625" style="25" customWidth="1"/>
    <col min="6750" max="6752" width="21.28515625" style="25" customWidth="1"/>
    <col min="6753" max="6761" width="20.140625" style="25" bestFit="1" customWidth="1"/>
    <col min="6762" max="6764" width="21.28515625" style="25" bestFit="1" customWidth="1"/>
    <col min="6765" max="6912" width="11.42578125" style="25"/>
    <col min="6913" max="6913" width="43.28515625" style="25" customWidth="1"/>
    <col min="6914" max="6914" width="10.28515625" style="25" customWidth="1"/>
    <col min="6915" max="6915" width="18.5703125" style="25" customWidth="1"/>
    <col min="6916" max="6916" width="11.28515625" style="25" bestFit="1" customWidth="1"/>
    <col min="6917" max="6917" width="22.7109375" style="25" customWidth="1"/>
    <col min="6918" max="6918" width="11.85546875" style="25" bestFit="1" customWidth="1"/>
    <col min="6919" max="6919" width="20.28515625" style="25" customWidth="1"/>
    <col min="6920" max="6920" width="7.7109375" style="25" customWidth="1"/>
    <col min="6921" max="6921" width="15.7109375" style="25" customWidth="1"/>
    <col min="6922" max="6922" width="11.140625" style="25" customWidth="1"/>
    <col min="6923" max="6923" width="17.28515625" style="25" customWidth="1"/>
    <col min="6924" max="6924" width="11.42578125" style="25"/>
    <col min="6925" max="6933" width="20.140625" style="25" customWidth="1"/>
    <col min="6934" max="6936" width="21.28515625" style="25" customWidth="1"/>
    <col min="6937" max="6945" width="20.140625" style="25" customWidth="1"/>
    <col min="6946" max="6948" width="21.28515625" style="25" customWidth="1"/>
    <col min="6949" max="6957" width="20.140625" style="25" customWidth="1"/>
    <col min="6958" max="6960" width="21.28515625" style="25" customWidth="1"/>
    <col min="6961" max="6969" width="20.140625" style="25" customWidth="1"/>
    <col min="6970" max="6972" width="21.28515625" style="25" customWidth="1"/>
    <col min="6973" max="6981" width="20" style="25" customWidth="1"/>
    <col min="6982" max="6984" width="21.140625" style="25" customWidth="1"/>
    <col min="6985" max="6993" width="20" style="25" customWidth="1"/>
    <col min="6994" max="6996" width="21.140625" style="25" customWidth="1"/>
    <col min="6997" max="7005" width="20.140625" style="25" customWidth="1"/>
    <col min="7006" max="7008" width="21.28515625" style="25" customWidth="1"/>
    <col min="7009" max="7017" width="20.140625" style="25" bestFit="1" customWidth="1"/>
    <col min="7018" max="7020" width="21.28515625" style="25" bestFit="1" customWidth="1"/>
    <col min="7021" max="7168" width="11.42578125" style="25"/>
    <col min="7169" max="7169" width="43.28515625" style="25" customWidth="1"/>
    <col min="7170" max="7170" width="10.28515625" style="25" customWidth="1"/>
    <col min="7171" max="7171" width="18.5703125" style="25" customWidth="1"/>
    <col min="7172" max="7172" width="11.28515625" style="25" bestFit="1" customWidth="1"/>
    <col min="7173" max="7173" width="22.7109375" style="25" customWidth="1"/>
    <col min="7174" max="7174" width="11.85546875" style="25" bestFit="1" customWidth="1"/>
    <col min="7175" max="7175" width="20.28515625" style="25" customWidth="1"/>
    <col min="7176" max="7176" width="7.7109375" style="25" customWidth="1"/>
    <col min="7177" max="7177" width="15.7109375" style="25" customWidth="1"/>
    <col min="7178" max="7178" width="11.140625" style="25" customWidth="1"/>
    <col min="7179" max="7179" width="17.28515625" style="25" customWidth="1"/>
    <col min="7180" max="7180" width="11.42578125" style="25"/>
    <col min="7181" max="7189" width="20.140625" style="25" customWidth="1"/>
    <col min="7190" max="7192" width="21.28515625" style="25" customWidth="1"/>
    <col min="7193" max="7201" width="20.140625" style="25" customWidth="1"/>
    <col min="7202" max="7204" width="21.28515625" style="25" customWidth="1"/>
    <col min="7205" max="7213" width="20.140625" style="25" customWidth="1"/>
    <col min="7214" max="7216" width="21.28515625" style="25" customWidth="1"/>
    <col min="7217" max="7225" width="20.140625" style="25" customWidth="1"/>
    <col min="7226" max="7228" width="21.28515625" style="25" customWidth="1"/>
    <col min="7229" max="7237" width="20" style="25" customWidth="1"/>
    <col min="7238" max="7240" width="21.140625" style="25" customWidth="1"/>
    <col min="7241" max="7249" width="20" style="25" customWidth="1"/>
    <col min="7250" max="7252" width="21.140625" style="25" customWidth="1"/>
    <col min="7253" max="7261" width="20.140625" style="25" customWidth="1"/>
    <col min="7262" max="7264" width="21.28515625" style="25" customWidth="1"/>
    <col min="7265" max="7273" width="20.140625" style="25" bestFit="1" customWidth="1"/>
    <col min="7274" max="7276" width="21.28515625" style="25" bestFit="1" customWidth="1"/>
    <col min="7277" max="7424" width="11.42578125" style="25"/>
    <col min="7425" max="7425" width="43.28515625" style="25" customWidth="1"/>
    <col min="7426" max="7426" width="10.28515625" style="25" customWidth="1"/>
    <col min="7427" max="7427" width="18.5703125" style="25" customWidth="1"/>
    <col min="7428" max="7428" width="11.28515625" style="25" bestFit="1" customWidth="1"/>
    <col min="7429" max="7429" width="22.7109375" style="25" customWidth="1"/>
    <col min="7430" max="7430" width="11.85546875" style="25" bestFit="1" customWidth="1"/>
    <col min="7431" max="7431" width="20.28515625" style="25" customWidth="1"/>
    <col min="7432" max="7432" width="7.7109375" style="25" customWidth="1"/>
    <col min="7433" max="7433" width="15.7109375" style="25" customWidth="1"/>
    <col min="7434" max="7434" width="11.140625" style="25" customWidth="1"/>
    <col min="7435" max="7435" width="17.28515625" style="25" customWidth="1"/>
    <col min="7436" max="7436" width="11.42578125" style="25"/>
    <col min="7437" max="7445" width="20.140625" style="25" customWidth="1"/>
    <col min="7446" max="7448" width="21.28515625" style="25" customWidth="1"/>
    <col min="7449" max="7457" width="20.140625" style="25" customWidth="1"/>
    <col min="7458" max="7460" width="21.28515625" style="25" customWidth="1"/>
    <col min="7461" max="7469" width="20.140625" style="25" customWidth="1"/>
    <col min="7470" max="7472" width="21.28515625" style="25" customWidth="1"/>
    <col min="7473" max="7481" width="20.140625" style="25" customWidth="1"/>
    <col min="7482" max="7484" width="21.28515625" style="25" customWidth="1"/>
    <col min="7485" max="7493" width="20" style="25" customWidth="1"/>
    <col min="7494" max="7496" width="21.140625" style="25" customWidth="1"/>
    <col min="7497" max="7505" width="20" style="25" customWidth="1"/>
    <col min="7506" max="7508" width="21.140625" style="25" customWidth="1"/>
    <col min="7509" max="7517" width="20.140625" style="25" customWidth="1"/>
    <col min="7518" max="7520" width="21.28515625" style="25" customWidth="1"/>
    <col min="7521" max="7529" width="20.140625" style="25" bestFit="1" customWidth="1"/>
    <col min="7530" max="7532" width="21.28515625" style="25" bestFit="1" customWidth="1"/>
    <col min="7533" max="7680" width="11.42578125" style="25"/>
    <col min="7681" max="7681" width="43.28515625" style="25" customWidth="1"/>
    <col min="7682" max="7682" width="10.28515625" style="25" customWidth="1"/>
    <col min="7683" max="7683" width="18.5703125" style="25" customWidth="1"/>
    <col min="7684" max="7684" width="11.28515625" style="25" bestFit="1" customWidth="1"/>
    <col min="7685" max="7685" width="22.7109375" style="25" customWidth="1"/>
    <col min="7686" max="7686" width="11.85546875" style="25" bestFit="1" customWidth="1"/>
    <col min="7687" max="7687" width="20.28515625" style="25" customWidth="1"/>
    <col min="7688" max="7688" width="7.7109375" style="25" customWidth="1"/>
    <col min="7689" max="7689" width="15.7109375" style="25" customWidth="1"/>
    <col min="7690" max="7690" width="11.140625" style="25" customWidth="1"/>
    <col min="7691" max="7691" width="17.28515625" style="25" customWidth="1"/>
    <col min="7692" max="7692" width="11.42578125" style="25"/>
    <col min="7693" max="7701" width="20.140625" style="25" customWidth="1"/>
    <col min="7702" max="7704" width="21.28515625" style="25" customWidth="1"/>
    <col min="7705" max="7713" width="20.140625" style="25" customWidth="1"/>
    <col min="7714" max="7716" width="21.28515625" style="25" customWidth="1"/>
    <col min="7717" max="7725" width="20.140625" style="25" customWidth="1"/>
    <col min="7726" max="7728" width="21.28515625" style="25" customWidth="1"/>
    <col min="7729" max="7737" width="20.140625" style="25" customWidth="1"/>
    <col min="7738" max="7740" width="21.28515625" style="25" customWidth="1"/>
    <col min="7741" max="7749" width="20" style="25" customWidth="1"/>
    <col min="7750" max="7752" width="21.140625" style="25" customWidth="1"/>
    <col min="7753" max="7761" width="20" style="25" customWidth="1"/>
    <col min="7762" max="7764" width="21.140625" style="25" customWidth="1"/>
    <col min="7765" max="7773" width="20.140625" style="25" customWidth="1"/>
    <col min="7774" max="7776" width="21.28515625" style="25" customWidth="1"/>
    <col min="7777" max="7785" width="20.140625" style="25" bestFit="1" customWidth="1"/>
    <col min="7786" max="7788" width="21.28515625" style="25" bestFit="1" customWidth="1"/>
    <col min="7789" max="7936" width="11.42578125" style="25"/>
    <col min="7937" max="7937" width="43.28515625" style="25" customWidth="1"/>
    <col min="7938" max="7938" width="10.28515625" style="25" customWidth="1"/>
    <col min="7939" max="7939" width="18.5703125" style="25" customWidth="1"/>
    <col min="7940" max="7940" width="11.28515625" style="25" bestFit="1" customWidth="1"/>
    <col min="7941" max="7941" width="22.7109375" style="25" customWidth="1"/>
    <col min="7942" max="7942" width="11.85546875" style="25" bestFit="1" customWidth="1"/>
    <col min="7943" max="7943" width="20.28515625" style="25" customWidth="1"/>
    <col min="7944" max="7944" width="7.7109375" style="25" customWidth="1"/>
    <col min="7945" max="7945" width="15.7109375" style="25" customWidth="1"/>
    <col min="7946" max="7946" width="11.140625" style="25" customWidth="1"/>
    <col min="7947" max="7947" width="17.28515625" style="25" customWidth="1"/>
    <col min="7948" max="7948" width="11.42578125" style="25"/>
    <col min="7949" max="7957" width="20.140625" style="25" customWidth="1"/>
    <col min="7958" max="7960" width="21.28515625" style="25" customWidth="1"/>
    <col min="7961" max="7969" width="20.140625" style="25" customWidth="1"/>
    <col min="7970" max="7972" width="21.28515625" style="25" customWidth="1"/>
    <col min="7973" max="7981" width="20.140625" style="25" customWidth="1"/>
    <col min="7982" max="7984" width="21.28515625" style="25" customWidth="1"/>
    <col min="7985" max="7993" width="20.140625" style="25" customWidth="1"/>
    <col min="7994" max="7996" width="21.28515625" style="25" customWidth="1"/>
    <col min="7997" max="8005" width="20" style="25" customWidth="1"/>
    <col min="8006" max="8008" width="21.140625" style="25" customWidth="1"/>
    <col min="8009" max="8017" width="20" style="25" customWidth="1"/>
    <col min="8018" max="8020" width="21.140625" style="25" customWidth="1"/>
    <col min="8021" max="8029" width="20.140625" style="25" customWidth="1"/>
    <col min="8030" max="8032" width="21.28515625" style="25" customWidth="1"/>
    <col min="8033" max="8041" width="20.140625" style="25" bestFit="1" customWidth="1"/>
    <col min="8042" max="8044" width="21.28515625" style="25" bestFit="1" customWidth="1"/>
    <col min="8045" max="8192" width="11.42578125" style="25"/>
    <col min="8193" max="8193" width="43.28515625" style="25" customWidth="1"/>
    <col min="8194" max="8194" width="10.28515625" style="25" customWidth="1"/>
    <col min="8195" max="8195" width="18.5703125" style="25" customWidth="1"/>
    <col min="8196" max="8196" width="11.28515625" style="25" bestFit="1" customWidth="1"/>
    <col min="8197" max="8197" width="22.7109375" style="25" customWidth="1"/>
    <col min="8198" max="8198" width="11.85546875" style="25" bestFit="1" customWidth="1"/>
    <col min="8199" max="8199" width="20.28515625" style="25" customWidth="1"/>
    <col min="8200" max="8200" width="7.7109375" style="25" customWidth="1"/>
    <col min="8201" max="8201" width="15.7109375" style="25" customWidth="1"/>
    <col min="8202" max="8202" width="11.140625" style="25" customWidth="1"/>
    <col min="8203" max="8203" width="17.28515625" style="25" customWidth="1"/>
    <col min="8204" max="8204" width="11.42578125" style="25"/>
    <col min="8205" max="8213" width="20.140625" style="25" customWidth="1"/>
    <col min="8214" max="8216" width="21.28515625" style="25" customWidth="1"/>
    <col min="8217" max="8225" width="20.140625" style="25" customWidth="1"/>
    <col min="8226" max="8228" width="21.28515625" style="25" customWidth="1"/>
    <col min="8229" max="8237" width="20.140625" style="25" customWidth="1"/>
    <col min="8238" max="8240" width="21.28515625" style="25" customWidth="1"/>
    <col min="8241" max="8249" width="20.140625" style="25" customWidth="1"/>
    <col min="8250" max="8252" width="21.28515625" style="25" customWidth="1"/>
    <col min="8253" max="8261" width="20" style="25" customWidth="1"/>
    <col min="8262" max="8264" width="21.140625" style="25" customWidth="1"/>
    <col min="8265" max="8273" width="20" style="25" customWidth="1"/>
    <col min="8274" max="8276" width="21.140625" style="25" customWidth="1"/>
    <col min="8277" max="8285" width="20.140625" style="25" customWidth="1"/>
    <col min="8286" max="8288" width="21.28515625" style="25" customWidth="1"/>
    <col min="8289" max="8297" width="20.140625" style="25" bestFit="1" customWidth="1"/>
    <col min="8298" max="8300" width="21.28515625" style="25" bestFit="1" customWidth="1"/>
    <col min="8301" max="8448" width="11.42578125" style="25"/>
    <col min="8449" max="8449" width="43.28515625" style="25" customWidth="1"/>
    <col min="8450" max="8450" width="10.28515625" style="25" customWidth="1"/>
    <col min="8451" max="8451" width="18.5703125" style="25" customWidth="1"/>
    <col min="8452" max="8452" width="11.28515625" style="25" bestFit="1" customWidth="1"/>
    <col min="8453" max="8453" width="22.7109375" style="25" customWidth="1"/>
    <col min="8454" max="8454" width="11.85546875" style="25" bestFit="1" customWidth="1"/>
    <col min="8455" max="8455" width="20.28515625" style="25" customWidth="1"/>
    <col min="8456" max="8456" width="7.7109375" style="25" customWidth="1"/>
    <col min="8457" max="8457" width="15.7109375" style="25" customWidth="1"/>
    <col min="8458" max="8458" width="11.140625" style="25" customWidth="1"/>
    <col min="8459" max="8459" width="17.28515625" style="25" customWidth="1"/>
    <col min="8460" max="8460" width="11.42578125" style="25"/>
    <col min="8461" max="8469" width="20.140625" style="25" customWidth="1"/>
    <col min="8470" max="8472" width="21.28515625" style="25" customWidth="1"/>
    <col min="8473" max="8481" width="20.140625" style="25" customWidth="1"/>
    <col min="8482" max="8484" width="21.28515625" style="25" customWidth="1"/>
    <col min="8485" max="8493" width="20.140625" style="25" customWidth="1"/>
    <col min="8494" max="8496" width="21.28515625" style="25" customWidth="1"/>
    <col min="8497" max="8505" width="20.140625" style="25" customWidth="1"/>
    <col min="8506" max="8508" width="21.28515625" style="25" customWidth="1"/>
    <col min="8509" max="8517" width="20" style="25" customWidth="1"/>
    <col min="8518" max="8520" width="21.140625" style="25" customWidth="1"/>
    <col min="8521" max="8529" width="20" style="25" customWidth="1"/>
    <col min="8530" max="8532" width="21.140625" style="25" customWidth="1"/>
    <col min="8533" max="8541" width="20.140625" style="25" customWidth="1"/>
    <col min="8542" max="8544" width="21.28515625" style="25" customWidth="1"/>
    <col min="8545" max="8553" width="20.140625" style="25" bestFit="1" customWidth="1"/>
    <col min="8554" max="8556" width="21.28515625" style="25" bestFit="1" customWidth="1"/>
    <col min="8557" max="8704" width="11.42578125" style="25"/>
    <col min="8705" max="8705" width="43.28515625" style="25" customWidth="1"/>
    <col min="8706" max="8706" width="10.28515625" style="25" customWidth="1"/>
    <col min="8707" max="8707" width="18.5703125" style="25" customWidth="1"/>
    <col min="8708" max="8708" width="11.28515625" style="25" bestFit="1" customWidth="1"/>
    <col min="8709" max="8709" width="22.7109375" style="25" customWidth="1"/>
    <col min="8710" max="8710" width="11.85546875" style="25" bestFit="1" customWidth="1"/>
    <col min="8711" max="8711" width="20.28515625" style="25" customWidth="1"/>
    <col min="8712" max="8712" width="7.7109375" style="25" customWidth="1"/>
    <col min="8713" max="8713" width="15.7109375" style="25" customWidth="1"/>
    <col min="8714" max="8714" width="11.140625" style="25" customWidth="1"/>
    <col min="8715" max="8715" width="17.28515625" style="25" customWidth="1"/>
    <col min="8716" max="8716" width="11.42578125" style="25"/>
    <col min="8717" max="8725" width="20.140625" style="25" customWidth="1"/>
    <col min="8726" max="8728" width="21.28515625" style="25" customWidth="1"/>
    <col min="8729" max="8737" width="20.140625" style="25" customWidth="1"/>
    <col min="8738" max="8740" width="21.28515625" style="25" customWidth="1"/>
    <col min="8741" max="8749" width="20.140625" style="25" customWidth="1"/>
    <col min="8750" max="8752" width="21.28515625" style="25" customWidth="1"/>
    <col min="8753" max="8761" width="20.140625" style="25" customWidth="1"/>
    <col min="8762" max="8764" width="21.28515625" style="25" customWidth="1"/>
    <col min="8765" max="8773" width="20" style="25" customWidth="1"/>
    <col min="8774" max="8776" width="21.140625" style="25" customWidth="1"/>
    <col min="8777" max="8785" width="20" style="25" customWidth="1"/>
    <col min="8786" max="8788" width="21.140625" style="25" customWidth="1"/>
    <col min="8789" max="8797" width="20.140625" style="25" customWidth="1"/>
    <col min="8798" max="8800" width="21.28515625" style="25" customWidth="1"/>
    <col min="8801" max="8809" width="20.140625" style="25" bestFit="1" customWidth="1"/>
    <col min="8810" max="8812" width="21.28515625" style="25" bestFit="1" customWidth="1"/>
    <col min="8813" max="8960" width="11.42578125" style="25"/>
    <col min="8961" max="8961" width="43.28515625" style="25" customWidth="1"/>
    <col min="8962" max="8962" width="10.28515625" style="25" customWidth="1"/>
    <col min="8963" max="8963" width="18.5703125" style="25" customWidth="1"/>
    <col min="8964" max="8964" width="11.28515625" style="25" bestFit="1" customWidth="1"/>
    <col min="8965" max="8965" width="22.7109375" style="25" customWidth="1"/>
    <col min="8966" max="8966" width="11.85546875" style="25" bestFit="1" customWidth="1"/>
    <col min="8967" max="8967" width="20.28515625" style="25" customWidth="1"/>
    <col min="8968" max="8968" width="7.7109375" style="25" customWidth="1"/>
    <col min="8969" max="8969" width="15.7109375" style="25" customWidth="1"/>
    <col min="8970" max="8970" width="11.140625" style="25" customWidth="1"/>
    <col min="8971" max="8971" width="17.28515625" style="25" customWidth="1"/>
    <col min="8972" max="8972" width="11.42578125" style="25"/>
    <col min="8973" max="8981" width="20.140625" style="25" customWidth="1"/>
    <col min="8982" max="8984" width="21.28515625" style="25" customWidth="1"/>
    <col min="8985" max="8993" width="20.140625" style="25" customWidth="1"/>
    <col min="8994" max="8996" width="21.28515625" style="25" customWidth="1"/>
    <col min="8997" max="9005" width="20.140625" style="25" customWidth="1"/>
    <col min="9006" max="9008" width="21.28515625" style="25" customWidth="1"/>
    <col min="9009" max="9017" width="20.140625" style="25" customWidth="1"/>
    <col min="9018" max="9020" width="21.28515625" style="25" customWidth="1"/>
    <col min="9021" max="9029" width="20" style="25" customWidth="1"/>
    <col min="9030" max="9032" width="21.140625" style="25" customWidth="1"/>
    <col min="9033" max="9041" width="20" style="25" customWidth="1"/>
    <col min="9042" max="9044" width="21.140625" style="25" customWidth="1"/>
    <col min="9045" max="9053" width="20.140625" style="25" customWidth="1"/>
    <col min="9054" max="9056" width="21.28515625" style="25" customWidth="1"/>
    <col min="9057" max="9065" width="20.140625" style="25" bestFit="1" customWidth="1"/>
    <col min="9066" max="9068" width="21.28515625" style="25" bestFit="1" customWidth="1"/>
    <col min="9069" max="9216" width="11.42578125" style="25"/>
    <col min="9217" max="9217" width="43.28515625" style="25" customWidth="1"/>
    <col min="9218" max="9218" width="10.28515625" style="25" customWidth="1"/>
    <col min="9219" max="9219" width="18.5703125" style="25" customWidth="1"/>
    <col min="9220" max="9220" width="11.28515625" style="25" bestFit="1" customWidth="1"/>
    <col min="9221" max="9221" width="22.7109375" style="25" customWidth="1"/>
    <col min="9222" max="9222" width="11.85546875" style="25" bestFit="1" customWidth="1"/>
    <col min="9223" max="9223" width="20.28515625" style="25" customWidth="1"/>
    <col min="9224" max="9224" width="7.7109375" style="25" customWidth="1"/>
    <col min="9225" max="9225" width="15.7109375" style="25" customWidth="1"/>
    <col min="9226" max="9226" width="11.140625" style="25" customWidth="1"/>
    <col min="9227" max="9227" width="17.28515625" style="25" customWidth="1"/>
    <col min="9228" max="9228" width="11.42578125" style="25"/>
    <col min="9229" max="9237" width="20.140625" style="25" customWidth="1"/>
    <col min="9238" max="9240" width="21.28515625" style="25" customWidth="1"/>
    <col min="9241" max="9249" width="20.140625" style="25" customWidth="1"/>
    <col min="9250" max="9252" width="21.28515625" style="25" customWidth="1"/>
    <col min="9253" max="9261" width="20.140625" style="25" customWidth="1"/>
    <col min="9262" max="9264" width="21.28515625" style="25" customWidth="1"/>
    <col min="9265" max="9273" width="20.140625" style="25" customWidth="1"/>
    <col min="9274" max="9276" width="21.28515625" style="25" customWidth="1"/>
    <col min="9277" max="9285" width="20" style="25" customWidth="1"/>
    <col min="9286" max="9288" width="21.140625" style="25" customWidth="1"/>
    <col min="9289" max="9297" width="20" style="25" customWidth="1"/>
    <col min="9298" max="9300" width="21.140625" style="25" customWidth="1"/>
    <col min="9301" max="9309" width="20.140625" style="25" customWidth="1"/>
    <col min="9310" max="9312" width="21.28515625" style="25" customWidth="1"/>
    <col min="9313" max="9321" width="20.140625" style="25" bestFit="1" customWidth="1"/>
    <col min="9322" max="9324" width="21.28515625" style="25" bestFit="1" customWidth="1"/>
    <col min="9325" max="9472" width="11.42578125" style="25"/>
    <col min="9473" max="9473" width="43.28515625" style="25" customWidth="1"/>
    <col min="9474" max="9474" width="10.28515625" style="25" customWidth="1"/>
    <col min="9475" max="9475" width="18.5703125" style="25" customWidth="1"/>
    <col min="9476" max="9476" width="11.28515625" style="25" bestFit="1" customWidth="1"/>
    <col min="9477" max="9477" width="22.7109375" style="25" customWidth="1"/>
    <col min="9478" max="9478" width="11.85546875" style="25" bestFit="1" customWidth="1"/>
    <col min="9479" max="9479" width="20.28515625" style="25" customWidth="1"/>
    <col min="9480" max="9480" width="7.7109375" style="25" customWidth="1"/>
    <col min="9481" max="9481" width="15.7109375" style="25" customWidth="1"/>
    <col min="9482" max="9482" width="11.140625" style="25" customWidth="1"/>
    <col min="9483" max="9483" width="17.28515625" style="25" customWidth="1"/>
    <col min="9484" max="9484" width="11.42578125" style="25"/>
    <col min="9485" max="9493" width="20.140625" style="25" customWidth="1"/>
    <col min="9494" max="9496" width="21.28515625" style="25" customWidth="1"/>
    <col min="9497" max="9505" width="20.140625" style="25" customWidth="1"/>
    <col min="9506" max="9508" width="21.28515625" style="25" customWidth="1"/>
    <col min="9509" max="9517" width="20.140625" style="25" customWidth="1"/>
    <col min="9518" max="9520" width="21.28515625" style="25" customWidth="1"/>
    <col min="9521" max="9529" width="20.140625" style="25" customWidth="1"/>
    <col min="9530" max="9532" width="21.28515625" style="25" customWidth="1"/>
    <col min="9533" max="9541" width="20" style="25" customWidth="1"/>
    <col min="9542" max="9544" width="21.140625" style="25" customWidth="1"/>
    <col min="9545" max="9553" width="20" style="25" customWidth="1"/>
    <col min="9554" max="9556" width="21.140625" style="25" customWidth="1"/>
    <col min="9557" max="9565" width="20.140625" style="25" customWidth="1"/>
    <col min="9566" max="9568" width="21.28515625" style="25" customWidth="1"/>
    <col min="9569" max="9577" width="20.140625" style="25" bestFit="1" customWidth="1"/>
    <col min="9578" max="9580" width="21.28515625" style="25" bestFit="1" customWidth="1"/>
    <col min="9581" max="9728" width="11.42578125" style="25"/>
    <col min="9729" max="9729" width="43.28515625" style="25" customWidth="1"/>
    <col min="9730" max="9730" width="10.28515625" style="25" customWidth="1"/>
    <col min="9731" max="9731" width="18.5703125" style="25" customWidth="1"/>
    <col min="9732" max="9732" width="11.28515625" style="25" bestFit="1" customWidth="1"/>
    <col min="9733" max="9733" width="22.7109375" style="25" customWidth="1"/>
    <col min="9734" max="9734" width="11.85546875" style="25" bestFit="1" customWidth="1"/>
    <col min="9735" max="9735" width="20.28515625" style="25" customWidth="1"/>
    <col min="9736" max="9736" width="7.7109375" style="25" customWidth="1"/>
    <col min="9737" max="9737" width="15.7109375" style="25" customWidth="1"/>
    <col min="9738" max="9738" width="11.140625" style="25" customWidth="1"/>
    <col min="9739" max="9739" width="17.28515625" style="25" customWidth="1"/>
    <col min="9740" max="9740" width="11.42578125" style="25"/>
    <col min="9741" max="9749" width="20.140625" style="25" customWidth="1"/>
    <col min="9750" max="9752" width="21.28515625" style="25" customWidth="1"/>
    <col min="9753" max="9761" width="20.140625" style="25" customWidth="1"/>
    <col min="9762" max="9764" width="21.28515625" style="25" customWidth="1"/>
    <col min="9765" max="9773" width="20.140625" style="25" customWidth="1"/>
    <col min="9774" max="9776" width="21.28515625" style="25" customWidth="1"/>
    <col min="9777" max="9785" width="20.140625" style="25" customWidth="1"/>
    <col min="9786" max="9788" width="21.28515625" style="25" customWidth="1"/>
    <col min="9789" max="9797" width="20" style="25" customWidth="1"/>
    <col min="9798" max="9800" width="21.140625" style="25" customWidth="1"/>
    <col min="9801" max="9809" width="20" style="25" customWidth="1"/>
    <col min="9810" max="9812" width="21.140625" style="25" customWidth="1"/>
    <col min="9813" max="9821" width="20.140625" style="25" customWidth="1"/>
    <col min="9822" max="9824" width="21.28515625" style="25" customWidth="1"/>
    <col min="9825" max="9833" width="20.140625" style="25" bestFit="1" customWidth="1"/>
    <col min="9834" max="9836" width="21.28515625" style="25" bestFit="1" customWidth="1"/>
    <col min="9837" max="9984" width="11.42578125" style="25"/>
    <col min="9985" max="9985" width="43.28515625" style="25" customWidth="1"/>
    <col min="9986" max="9986" width="10.28515625" style="25" customWidth="1"/>
    <col min="9987" max="9987" width="18.5703125" style="25" customWidth="1"/>
    <col min="9988" max="9988" width="11.28515625" style="25" bestFit="1" customWidth="1"/>
    <col min="9989" max="9989" width="22.7109375" style="25" customWidth="1"/>
    <col min="9990" max="9990" width="11.85546875" style="25" bestFit="1" customWidth="1"/>
    <col min="9991" max="9991" width="20.28515625" style="25" customWidth="1"/>
    <col min="9992" max="9992" width="7.7109375" style="25" customWidth="1"/>
    <col min="9993" max="9993" width="15.7109375" style="25" customWidth="1"/>
    <col min="9994" max="9994" width="11.140625" style="25" customWidth="1"/>
    <col min="9995" max="9995" width="17.28515625" style="25" customWidth="1"/>
    <col min="9996" max="9996" width="11.42578125" style="25"/>
    <col min="9997" max="10005" width="20.140625" style="25" customWidth="1"/>
    <col min="10006" max="10008" width="21.28515625" style="25" customWidth="1"/>
    <col min="10009" max="10017" width="20.140625" style="25" customWidth="1"/>
    <col min="10018" max="10020" width="21.28515625" style="25" customWidth="1"/>
    <col min="10021" max="10029" width="20.140625" style="25" customWidth="1"/>
    <col min="10030" max="10032" width="21.28515625" style="25" customWidth="1"/>
    <col min="10033" max="10041" width="20.140625" style="25" customWidth="1"/>
    <col min="10042" max="10044" width="21.28515625" style="25" customWidth="1"/>
    <col min="10045" max="10053" width="20" style="25" customWidth="1"/>
    <col min="10054" max="10056" width="21.140625" style="25" customWidth="1"/>
    <col min="10057" max="10065" width="20" style="25" customWidth="1"/>
    <col min="10066" max="10068" width="21.140625" style="25" customWidth="1"/>
    <col min="10069" max="10077" width="20.140625" style="25" customWidth="1"/>
    <col min="10078" max="10080" width="21.28515625" style="25" customWidth="1"/>
    <col min="10081" max="10089" width="20.140625" style="25" bestFit="1" customWidth="1"/>
    <col min="10090" max="10092" width="21.28515625" style="25" bestFit="1" customWidth="1"/>
    <col min="10093" max="10240" width="11.42578125" style="25"/>
    <col min="10241" max="10241" width="43.28515625" style="25" customWidth="1"/>
    <col min="10242" max="10242" width="10.28515625" style="25" customWidth="1"/>
    <col min="10243" max="10243" width="18.5703125" style="25" customWidth="1"/>
    <col min="10244" max="10244" width="11.28515625" style="25" bestFit="1" customWidth="1"/>
    <col min="10245" max="10245" width="22.7109375" style="25" customWidth="1"/>
    <col min="10246" max="10246" width="11.85546875" style="25" bestFit="1" customWidth="1"/>
    <col min="10247" max="10247" width="20.28515625" style="25" customWidth="1"/>
    <col min="10248" max="10248" width="7.7109375" style="25" customWidth="1"/>
    <col min="10249" max="10249" width="15.7109375" style="25" customWidth="1"/>
    <col min="10250" max="10250" width="11.140625" style="25" customWidth="1"/>
    <col min="10251" max="10251" width="17.28515625" style="25" customWidth="1"/>
    <col min="10252" max="10252" width="11.42578125" style="25"/>
    <col min="10253" max="10261" width="20.140625" style="25" customWidth="1"/>
    <col min="10262" max="10264" width="21.28515625" style="25" customWidth="1"/>
    <col min="10265" max="10273" width="20.140625" style="25" customWidth="1"/>
    <col min="10274" max="10276" width="21.28515625" style="25" customWidth="1"/>
    <col min="10277" max="10285" width="20.140625" style="25" customWidth="1"/>
    <col min="10286" max="10288" width="21.28515625" style="25" customWidth="1"/>
    <col min="10289" max="10297" width="20.140625" style="25" customWidth="1"/>
    <col min="10298" max="10300" width="21.28515625" style="25" customWidth="1"/>
    <col min="10301" max="10309" width="20" style="25" customWidth="1"/>
    <col min="10310" max="10312" width="21.140625" style="25" customWidth="1"/>
    <col min="10313" max="10321" width="20" style="25" customWidth="1"/>
    <col min="10322" max="10324" width="21.140625" style="25" customWidth="1"/>
    <col min="10325" max="10333" width="20.140625" style="25" customWidth="1"/>
    <col min="10334" max="10336" width="21.28515625" style="25" customWidth="1"/>
    <col min="10337" max="10345" width="20.140625" style="25" bestFit="1" customWidth="1"/>
    <col min="10346" max="10348" width="21.28515625" style="25" bestFit="1" customWidth="1"/>
    <col min="10349" max="10496" width="11.42578125" style="25"/>
    <col min="10497" max="10497" width="43.28515625" style="25" customWidth="1"/>
    <col min="10498" max="10498" width="10.28515625" style="25" customWidth="1"/>
    <col min="10499" max="10499" width="18.5703125" style="25" customWidth="1"/>
    <col min="10500" max="10500" width="11.28515625" style="25" bestFit="1" customWidth="1"/>
    <col min="10501" max="10501" width="22.7109375" style="25" customWidth="1"/>
    <col min="10502" max="10502" width="11.85546875" style="25" bestFit="1" customWidth="1"/>
    <col min="10503" max="10503" width="20.28515625" style="25" customWidth="1"/>
    <col min="10504" max="10504" width="7.7109375" style="25" customWidth="1"/>
    <col min="10505" max="10505" width="15.7109375" style="25" customWidth="1"/>
    <col min="10506" max="10506" width="11.140625" style="25" customWidth="1"/>
    <col min="10507" max="10507" width="17.28515625" style="25" customWidth="1"/>
    <col min="10508" max="10508" width="11.42578125" style="25"/>
    <col min="10509" max="10517" width="20.140625" style="25" customWidth="1"/>
    <col min="10518" max="10520" width="21.28515625" style="25" customWidth="1"/>
    <col min="10521" max="10529" width="20.140625" style="25" customWidth="1"/>
    <col min="10530" max="10532" width="21.28515625" style="25" customWidth="1"/>
    <col min="10533" max="10541" width="20.140625" style="25" customWidth="1"/>
    <col min="10542" max="10544" width="21.28515625" style="25" customWidth="1"/>
    <col min="10545" max="10553" width="20.140625" style="25" customWidth="1"/>
    <col min="10554" max="10556" width="21.28515625" style="25" customWidth="1"/>
    <col min="10557" max="10565" width="20" style="25" customWidth="1"/>
    <col min="10566" max="10568" width="21.140625" style="25" customWidth="1"/>
    <col min="10569" max="10577" width="20" style="25" customWidth="1"/>
    <col min="10578" max="10580" width="21.140625" style="25" customWidth="1"/>
    <col min="10581" max="10589" width="20.140625" style="25" customWidth="1"/>
    <col min="10590" max="10592" width="21.28515625" style="25" customWidth="1"/>
    <col min="10593" max="10601" width="20.140625" style="25" bestFit="1" customWidth="1"/>
    <col min="10602" max="10604" width="21.28515625" style="25" bestFit="1" customWidth="1"/>
    <col min="10605" max="10752" width="11.42578125" style="25"/>
    <col min="10753" max="10753" width="43.28515625" style="25" customWidth="1"/>
    <col min="10754" max="10754" width="10.28515625" style="25" customWidth="1"/>
    <col min="10755" max="10755" width="18.5703125" style="25" customWidth="1"/>
    <col min="10756" max="10756" width="11.28515625" style="25" bestFit="1" customWidth="1"/>
    <col min="10757" max="10757" width="22.7109375" style="25" customWidth="1"/>
    <col min="10758" max="10758" width="11.85546875" style="25" bestFit="1" customWidth="1"/>
    <col min="10759" max="10759" width="20.28515625" style="25" customWidth="1"/>
    <col min="10760" max="10760" width="7.7109375" style="25" customWidth="1"/>
    <col min="10761" max="10761" width="15.7109375" style="25" customWidth="1"/>
    <col min="10762" max="10762" width="11.140625" style="25" customWidth="1"/>
    <col min="10763" max="10763" width="17.28515625" style="25" customWidth="1"/>
    <col min="10764" max="10764" width="11.42578125" style="25"/>
    <col min="10765" max="10773" width="20.140625" style="25" customWidth="1"/>
    <col min="10774" max="10776" width="21.28515625" style="25" customWidth="1"/>
    <col min="10777" max="10785" width="20.140625" style="25" customWidth="1"/>
    <col min="10786" max="10788" width="21.28515625" style="25" customWidth="1"/>
    <col min="10789" max="10797" width="20.140625" style="25" customWidth="1"/>
    <col min="10798" max="10800" width="21.28515625" style="25" customWidth="1"/>
    <col min="10801" max="10809" width="20.140625" style="25" customWidth="1"/>
    <col min="10810" max="10812" width="21.28515625" style="25" customWidth="1"/>
    <col min="10813" max="10821" width="20" style="25" customWidth="1"/>
    <col min="10822" max="10824" width="21.140625" style="25" customWidth="1"/>
    <col min="10825" max="10833" width="20" style="25" customWidth="1"/>
    <col min="10834" max="10836" width="21.140625" style="25" customWidth="1"/>
    <col min="10837" max="10845" width="20.140625" style="25" customWidth="1"/>
    <col min="10846" max="10848" width="21.28515625" style="25" customWidth="1"/>
    <col min="10849" max="10857" width="20.140625" style="25" bestFit="1" customWidth="1"/>
    <col min="10858" max="10860" width="21.28515625" style="25" bestFit="1" customWidth="1"/>
    <col min="10861" max="11008" width="11.42578125" style="25"/>
    <col min="11009" max="11009" width="43.28515625" style="25" customWidth="1"/>
    <col min="11010" max="11010" width="10.28515625" style="25" customWidth="1"/>
    <col min="11011" max="11011" width="18.5703125" style="25" customWidth="1"/>
    <col min="11012" max="11012" width="11.28515625" style="25" bestFit="1" customWidth="1"/>
    <col min="11013" max="11013" width="22.7109375" style="25" customWidth="1"/>
    <col min="11014" max="11014" width="11.85546875" style="25" bestFit="1" customWidth="1"/>
    <col min="11015" max="11015" width="20.28515625" style="25" customWidth="1"/>
    <col min="11016" max="11016" width="7.7109375" style="25" customWidth="1"/>
    <col min="11017" max="11017" width="15.7109375" style="25" customWidth="1"/>
    <col min="11018" max="11018" width="11.140625" style="25" customWidth="1"/>
    <col min="11019" max="11019" width="17.28515625" style="25" customWidth="1"/>
    <col min="11020" max="11020" width="11.42578125" style="25"/>
    <col min="11021" max="11029" width="20.140625" style="25" customWidth="1"/>
    <col min="11030" max="11032" width="21.28515625" style="25" customWidth="1"/>
    <col min="11033" max="11041" width="20.140625" style="25" customWidth="1"/>
    <col min="11042" max="11044" width="21.28515625" style="25" customWidth="1"/>
    <col min="11045" max="11053" width="20.140625" style="25" customWidth="1"/>
    <col min="11054" max="11056" width="21.28515625" style="25" customWidth="1"/>
    <col min="11057" max="11065" width="20.140625" style="25" customWidth="1"/>
    <col min="11066" max="11068" width="21.28515625" style="25" customWidth="1"/>
    <col min="11069" max="11077" width="20" style="25" customWidth="1"/>
    <col min="11078" max="11080" width="21.140625" style="25" customWidth="1"/>
    <col min="11081" max="11089" width="20" style="25" customWidth="1"/>
    <col min="11090" max="11092" width="21.140625" style="25" customWidth="1"/>
    <col min="11093" max="11101" width="20.140625" style="25" customWidth="1"/>
    <col min="11102" max="11104" width="21.28515625" style="25" customWidth="1"/>
    <col min="11105" max="11113" width="20.140625" style="25" bestFit="1" customWidth="1"/>
    <col min="11114" max="11116" width="21.28515625" style="25" bestFit="1" customWidth="1"/>
    <col min="11117" max="11264" width="11.42578125" style="25"/>
    <col min="11265" max="11265" width="43.28515625" style="25" customWidth="1"/>
    <col min="11266" max="11266" width="10.28515625" style="25" customWidth="1"/>
    <col min="11267" max="11267" width="18.5703125" style="25" customWidth="1"/>
    <col min="11268" max="11268" width="11.28515625" style="25" bestFit="1" customWidth="1"/>
    <col min="11269" max="11269" width="22.7109375" style="25" customWidth="1"/>
    <col min="11270" max="11270" width="11.85546875" style="25" bestFit="1" customWidth="1"/>
    <col min="11271" max="11271" width="20.28515625" style="25" customWidth="1"/>
    <col min="11272" max="11272" width="7.7109375" style="25" customWidth="1"/>
    <col min="11273" max="11273" width="15.7109375" style="25" customWidth="1"/>
    <col min="11274" max="11274" width="11.140625" style="25" customWidth="1"/>
    <col min="11275" max="11275" width="17.28515625" style="25" customWidth="1"/>
    <col min="11276" max="11276" width="11.42578125" style="25"/>
    <col min="11277" max="11285" width="20.140625" style="25" customWidth="1"/>
    <col min="11286" max="11288" width="21.28515625" style="25" customWidth="1"/>
    <col min="11289" max="11297" width="20.140625" style="25" customWidth="1"/>
    <col min="11298" max="11300" width="21.28515625" style="25" customWidth="1"/>
    <col min="11301" max="11309" width="20.140625" style="25" customWidth="1"/>
    <col min="11310" max="11312" width="21.28515625" style="25" customWidth="1"/>
    <col min="11313" max="11321" width="20.140625" style="25" customWidth="1"/>
    <col min="11322" max="11324" width="21.28515625" style="25" customWidth="1"/>
    <col min="11325" max="11333" width="20" style="25" customWidth="1"/>
    <col min="11334" max="11336" width="21.140625" style="25" customWidth="1"/>
    <col min="11337" max="11345" width="20" style="25" customWidth="1"/>
    <col min="11346" max="11348" width="21.140625" style="25" customWidth="1"/>
    <col min="11349" max="11357" width="20.140625" style="25" customWidth="1"/>
    <col min="11358" max="11360" width="21.28515625" style="25" customWidth="1"/>
    <col min="11361" max="11369" width="20.140625" style="25" bestFit="1" customWidth="1"/>
    <col min="11370" max="11372" width="21.28515625" style="25" bestFit="1" customWidth="1"/>
    <col min="11373" max="11520" width="11.42578125" style="25"/>
    <col min="11521" max="11521" width="43.28515625" style="25" customWidth="1"/>
    <col min="11522" max="11522" width="10.28515625" style="25" customWidth="1"/>
    <col min="11523" max="11523" width="18.5703125" style="25" customWidth="1"/>
    <col min="11524" max="11524" width="11.28515625" style="25" bestFit="1" customWidth="1"/>
    <col min="11525" max="11525" width="22.7109375" style="25" customWidth="1"/>
    <col min="11526" max="11526" width="11.85546875" style="25" bestFit="1" customWidth="1"/>
    <col min="11527" max="11527" width="20.28515625" style="25" customWidth="1"/>
    <col min="11528" max="11528" width="7.7109375" style="25" customWidth="1"/>
    <col min="11529" max="11529" width="15.7109375" style="25" customWidth="1"/>
    <col min="11530" max="11530" width="11.140625" style="25" customWidth="1"/>
    <col min="11531" max="11531" width="17.28515625" style="25" customWidth="1"/>
    <col min="11532" max="11532" width="11.42578125" style="25"/>
    <col min="11533" max="11541" width="20.140625" style="25" customWidth="1"/>
    <col min="11542" max="11544" width="21.28515625" style="25" customWidth="1"/>
    <col min="11545" max="11553" width="20.140625" style="25" customWidth="1"/>
    <col min="11554" max="11556" width="21.28515625" style="25" customWidth="1"/>
    <col min="11557" max="11565" width="20.140625" style="25" customWidth="1"/>
    <col min="11566" max="11568" width="21.28515625" style="25" customWidth="1"/>
    <col min="11569" max="11577" width="20.140625" style="25" customWidth="1"/>
    <col min="11578" max="11580" width="21.28515625" style="25" customWidth="1"/>
    <col min="11581" max="11589" width="20" style="25" customWidth="1"/>
    <col min="11590" max="11592" width="21.140625" style="25" customWidth="1"/>
    <col min="11593" max="11601" width="20" style="25" customWidth="1"/>
    <col min="11602" max="11604" width="21.140625" style="25" customWidth="1"/>
    <col min="11605" max="11613" width="20.140625" style="25" customWidth="1"/>
    <col min="11614" max="11616" width="21.28515625" style="25" customWidth="1"/>
    <col min="11617" max="11625" width="20.140625" style="25" bestFit="1" customWidth="1"/>
    <col min="11626" max="11628" width="21.28515625" style="25" bestFit="1" customWidth="1"/>
    <col min="11629" max="11776" width="11.42578125" style="25"/>
    <col min="11777" max="11777" width="43.28515625" style="25" customWidth="1"/>
    <col min="11778" max="11778" width="10.28515625" style="25" customWidth="1"/>
    <col min="11779" max="11779" width="18.5703125" style="25" customWidth="1"/>
    <col min="11780" max="11780" width="11.28515625" style="25" bestFit="1" customWidth="1"/>
    <col min="11781" max="11781" width="22.7109375" style="25" customWidth="1"/>
    <col min="11782" max="11782" width="11.85546875" style="25" bestFit="1" customWidth="1"/>
    <col min="11783" max="11783" width="20.28515625" style="25" customWidth="1"/>
    <col min="11784" max="11784" width="7.7109375" style="25" customWidth="1"/>
    <col min="11785" max="11785" width="15.7109375" style="25" customWidth="1"/>
    <col min="11786" max="11786" width="11.140625" style="25" customWidth="1"/>
    <col min="11787" max="11787" width="17.28515625" style="25" customWidth="1"/>
    <col min="11788" max="11788" width="11.42578125" style="25"/>
    <col min="11789" max="11797" width="20.140625" style="25" customWidth="1"/>
    <col min="11798" max="11800" width="21.28515625" style="25" customWidth="1"/>
    <col min="11801" max="11809" width="20.140625" style="25" customWidth="1"/>
    <col min="11810" max="11812" width="21.28515625" style="25" customWidth="1"/>
    <col min="11813" max="11821" width="20.140625" style="25" customWidth="1"/>
    <col min="11822" max="11824" width="21.28515625" style="25" customWidth="1"/>
    <col min="11825" max="11833" width="20.140625" style="25" customWidth="1"/>
    <col min="11834" max="11836" width="21.28515625" style="25" customWidth="1"/>
    <col min="11837" max="11845" width="20" style="25" customWidth="1"/>
    <col min="11846" max="11848" width="21.140625" style="25" customWidth="1"/>
    <col min="11849" max="11857" width="20" style="25" customWidth="1"/>
    <col min="11858" max="11860" width="21.140625" style="25" customWidth="1"/>
    <col min="11861" max="11869" width="20.140625" style="25" customWidth="1"/>
    <col min="11870" max="11872" width="21.28515625" style="25" customWidth="1"/>
    <col min="11873" max="11881" width="20.140625" style="25" bestFit="1" customWidth="1"/>
    <col min="11882" max="11884" width="21.28515625" style="25" bestFit="1" customWidth="1"/>
    <col min="11885" max="12032" width="11.42578125" style="25"/>
    <col min="12033" max="12033" width="43.28515625" style="25" customWidth="1"/>
    <col min="12034" max="12034" width="10.28515625" style="25" customWidth="1"/>
    <col min="12035" max="12035" width="18.5703125" style="25" customWidth="1"/>
    <col min="12036" max="12036" width="11.28515625" style="25" bestFit="1" customWidth="1"/>
    <col min="12037" max="12037" width="22.7109375" style="25" customWidth="1"/>
    <col min="12038" max="12038" width="11.85546875" style="25" bestFit="1" customWidth="1"/>
    <col min="12039" max="12039" width="20.28515625" style="25" customWidth="1"/>
    <col min="12040" max="12040" width="7.7109375" style="25" customWidth="1"/>
    <col min="12041" max="12041" width="15.7109375" style="25" customWidth="1"/>
    <col min="12042" max="12042" width="11.140625" style="25" customWidth="1"/>
    <col min="12043" max="12043" width="17.28515625" style="25" customWidth="1"/>
    <col min="12044" max="12044" width="11.42578125" style="25"/>
    <col min="12045" max="12053" width="20.140625" style="25" customWidth="1"/>
    <col min="12054" max="12056" width="21.28515625" style="25" customWidth="1"/>
    <col min="12057" max="12065" width="20.140625" style="25" customWidth="1"/>
    <col min="12066" max="12068" width="21.28515625" style="25" customWidth="1"/>
    <col min="12069" max="12077" width="20.140625" style="25" customWidth="1"/>
    <col min="12078" max="12080" width="21.28515625" style="25" customWidth="1"/>
    <col min="12081" max="12089" width="20.140625" style="25" customWidth="1"/>
    <col min="12090" max="12092" width="21.28515625" style="25" customWidth="1"/>
    <col min="12093" max="12101" width="20" style="25" customWidth="1"/>
    <col min="12102" max="12104" width="21.140625" style="25" customWidth="1"/>
    <col min="12105" max="12113" width="20" style="25" customWidth="1"/>
    <col min="12114" max="12116" width="21.140625" style="25" customWidth="1"/>
    <col min="12117" max="12125" width="20.140625" style="25" customWidth="1"/>
    <col min="12126" max="12128" width="21.28515625" style="25" customWidth="1"/>
    <col min="12129" max="12137" width="20.140625" style="25" bestFit="1" customWidth="1"/>
    <col min="12138" max="12140" width="21.28515625" style="25" bestFit="1" customWidth="1"/>
    <col min="12141" max="12288" width="11.42578125" style="25"/>
    <col min="12289" max="12289" width="43.28515625" style="25" customWidth="1"/>
    <col min="12290" max="12290" width="10.28515625" style="25" customWidth="1"/>
    <col min="12291" max="12291" width="18.5703125" style="25" customWidth="1"/>
    <col min="12292" max="12292" width="11.28515625" style="25" bestFit="1" customWidth="1"/>
    <col min="12293" max="12293" width="22.7109375" style="25" customWidth="1"/>
    <col min="12294" max="12294" width="11.85546875" style="25" bestFit="1" customWidth="1"/>
    <col min="12295" max="12295" width="20.28515625" style="25" customWidth="1"/>
    <col min="12296" max="12296" width="7.7109375" style="25" customWidth="1"/>
    <col min="12297" max="12297" width="15.7109375" style="25" customWidth="1"/>
    <col min="12298" max="12298" width="11.140625" style="25" customWidth="1"/>
    <col min="12299" max="12299" width="17.28515625" style="25" customWidth="1"/>
    <col min="12300" max="12300" width="11.42578125" style="25"/>
    <col min="12301" max="12309" width="20.140625" style="25" customWidth="1"/>
    <col min="12310" max="12312" width="21.28515625" style="25" customWidth="1"/>
    <col min="12313" max="12321" width="20.140625" style="25" customWidth="1"/>
    <col min="12322" max="12324" width="21.28515625" style="25" customWidth="1"/>
    <col min="12325" max="12333" width="20.140625" style="25" customWidth="1"/>
    <col min="12334" max="12336" width="21.28515625" style="25" customWidth="1"/>
    <col min="12337" max="12345" width="20.140625" style="25" customWidth="1"/>
    <col min="12346" max="12348" width="21.28515625" style="25" customWidth="1"/>
    <col min="12349" max="12357" width="20" style="25" customWidth="1"/>
    <col min="12358" max="12360" width="21.140625" style="25" customWidth="1"/>
    <col min="12361" max="12369" width="20" style="25" customWidth="1"/>
    <col min="12370" max="12372" width="21.140625" style="25" customWidth="1"/>
    <col min="12373" max="12381" width="20.140625" style="25" customWidth="1"/>
    <col min="12382" max="12384" width="21.28515625" style="25" customWidth="1"/>
    <col min="12385" max="12393" width="20.140625" style="25" bestFit="1" customWidth="1"/>
    <col min="12394" max="12396" width="21.28515625" style="25" bestFit="1" customWidth="1"/>
    <col min="12397" max="12544" width="11.42578125" style="25"/>
    <col min="12545" max="12545" width="43.28515625" style="25" customWidth="1"/>
    <col min="12546" max="12546" width="10.28515625" style="25" customWidth="1"/>
    <col min="12547" max="12547" width="18.5703125" style="25" customWidth="1"/>
    <col min="12548" max="12548" width="11.28515625" style="25" bestFit="1" customWidth="1"/>
    <col min="12549" max="12549" width="22.7109375" style="25" customWidth="1"/>
    <col min="12550" max="12550" width="11.85546875" style="25" bestFit="1" customWidth="1"/>
    <col min="12551" max="12551" width="20.28515625" style="25" customWidth="1"/>
    <col min="12552" max="12552" width="7.7109375" style="25" customWidth="1"/>
    <col min="12553" max="12553" width="15.7109375" style="25" customWidth="1"/>
    <col min="12554" max="12554" width="11.140625" style="25" customWidth="1"/>
    <col min="12555" max="12555" width="17.28515625" style="25" customWidth="1"/>
    <col min="12556" max="12556" width="11.42578125" style="25"/>
    <col min="12557" max="12565" width="20.140625" style="25" customWidth="1"/>
    <col min="12566" max="12568" width="21.28515625" style="25" customWidth="1"/>
    <col min="12569" max="12577" width="20.140625" style="25" customWidth="1"/>
    <col min="12578" max="12580" width="21.28515625" style="25" customWidth="1"/>
    <col min="12581" max="12589" width="20.140625" style="25" customWidth="1"/>
    <col min="12590" max="12592" width="21.28515625" style="25" customWidth="1"/>
    <col min="12593" max="12601" width="20.140625" style="25" customWidth="1"/>
    <col min="12602" max="12604" width="21.28515625" style="25" customWidth="1"/>
    <col min="12605" max="12613" width="20" style="25" customWidth="1"/>
    <col min="12614" max="12616" width="21.140625" style="25" customWidth="1"/>
    <col min="12617" max="12625" width="20" style="25" customWidth="1"/>
    <col min="12626" max="12628" width="21.140625" style="25" customWidth="1"/>
    <col min="12629" max="12637" width="20.140625" style="25" customWidth="1"/>
    <col min="12638" max="12640" width="21.28515625" style="25" customWidth="1"/>
    <col min="12641" max="12649" width="20.140625" style="25" bestFit="1" customWidth="1"/>
    <col min="12650" max="12652" width="21.28515625" style="25" bestFit="1" customWidth="1"/>
    <col min="12653" max="12800" width="11.42578125" style="25"/>
    <col min="12801" max="12801" width="43.28515625" style="25" customWidth="1"/>
    <col min="12802" max="12802" width="10.28515625" style="25" customWidth="1"/>
    <col min="12803" max="12803" width="18.5703125" style="25" customWidth="1"/>
    <col min="12804" max="12804" width="11.28515625" style="25" bestFit="1" customWidth="1"/>
    <col min="12805" max="12805" width="22.7109375" style="25" customWidth="1"/>
    <col min="12806" max="12806" width="11.85546875" style="25" bestFit="1" customWidth="1"/>
    <col min="12807" max="12807" width="20.28515625" style="25" customWidth="1"/>
    <col min="12808" max="12808" width="7.7109375" style="25" customWidth="1"/>
    <col min="12809" max="12809" width="15.7109375" style="25" customWidth="1"/>
    <col min="12810" max="12810" width="11.140625" style="25" customWidth="1"/>
    <col min="12811" max="12811" width="17.28515625" style="25" customWidth="1"/>
    <col min="12812" max="12812" width="11.42578125" style="25"/>
    <col min="12813" max="12821" width="20.140625" style="25" customWidth="1"/>
    <col min="12822" max="12824" width="21.28515625" style="25" customWidth="1"/>
    <col min="12825" max="12833" width="20.140625" style="25" customWidth="1"/>
    <col min="12834" max="12836" width="21.28515625" style="25" customWidth="1"/>
    <col min="12837" max="12845" width="20.140625" style="25" customWidth="1"/>
    <col min="12846" max="12848" width="21.28515625" style="25" customWidth="1"/>
    <col min="12849" max="12857" width="20.140625" style="25" customWidth="1"/>
    <col min="12858" max="12860" width="21.28515625" style="25" customWidth="1"/>
    <col min="12861" max="12869" width="20" style="25" customWidth="1"/>
    <col min="12870" max="12872" width="21.140625" style="25" customWidth="1"/>
    <col min="12873" max="12881" width="20" style="25" customWidth="1"/>
    <col min="12882" max="12884" width="21.140625" style="25" customWidth="1"/>
    <col min="12885" max="12893" width="20.140625" style="25" customWidth="1"/>
    <col min="12894" max="12896" width="21.28515625" style="25" customWidth="1"/>
    <col min="12897" max="12905" width="20.140625" style="25" bestFit="1" customWidth="1"/>
    <col min="12906" max="12908" width="21.28515625" style="25" bestFit="1" customWidth="1"/>
    <col min="12909" max="13056" width="11.42578125" style="25"/>
    <col min="13057" max="13057" width="43.28515625" style="25" customWidth="1"/>
    <col min="13058" max="13058" width="10.28515625" style="25" customWidth="1"/>
    <col min="13059" max="13059" width="18.5703125" style="25" customWidth="1"/>
    <col min="13060" max="13060" width="11.28515625" style="25" bestFit="1" customWidth="1"/>
    <col min="13061" max="13061" width="22.7109375" style="25" customWidth="1"/>
    <col min="13062" max="13062" width="11.85546875" style="25" bestFit="1" customWidth="1"/>
    <col min="13063" max="13063" width="20.28515625" style="25" customWidth="1"/>
    <col min="13064" max="13064" width="7.7109375" style="25" customWidth="1"/>
    <col min="13065" max="13065" width="15.7109375" style="25" customWidth="1"/>
    <col min="13066" max="13066" width="11.140625" style="25" customWidth="1"/>
    <col min="13067" max="13067" width="17.28515625" style="25" customWidth="1"/>
    <col min="13068" max="13068" width="11.42578125" style="25"/>
    <col min="13069" max="13077" width="20.140625" style="25" customWidth="1"/>
    <col min="13078" max="13080" width="21.28515625" style="25" customWidth="1"/>
    <col min="13081" max="13089" width="20.140625" style="25" customWidth="1"/>
    <col min="13090" max="13092" width="21.28515625" style="25" customWidth="1"/>
    <col min="13093" max="13101" width="20.140625" style="25" customWidth="1"/>
    <col min="13102" max="13104" width="21.28515625" style="25" customWidth="1"/>
    <col min="13105" max="13113" width="20.140625" style="25" customWidth="1"/>
    <col min="13114" max="13116" width="21.28515625" style="25" customWidth="1"/>
    <col min="13117" max="13125" width="20" style="25" customWidth="1"/>
    <col min="13126" max="13128" width="21.140625" style="25" customWidth="1"/>
    <col min="13129" max="13137" width="20" style="25" customWidth="1"/>
    <col min="13138" max="13140" width="21.140625" style="25" customWidth="1"/>
    <col min="13141" max="13149" width="20.140625" style="25" customWidth="1"/>
    <col min="13150" max="13152" width="21.28515625" style="25" customWidth="1"/>
    <col min="13153" max="13161" width="20.140625" style="25" bestFit="1" customWidth="1"/>
    <col min="13162" max="13164" width="21.28515625" style="25" bestFit="1" customWidth="1"/>
    <col min="13165" max="13312" width="11.42578125" style="25"/>
    <col min="13313" max="13313" width="43.28515625" style="25" customWidth="1"/>
    <col min="13314" max="13314" width="10.28515625" style="25" customWidth="1"/>
    <col min="13315" max="13315" width="18.5703125" style="25" customWidth="1"/>
    <col min="13316" max="13316" width="11.28515625" style="25" bestFit="1" customWidth="1"/>
    <col min="13317" max="13317" width="22.7109375" style="25" customWidth="1"/>
    <col min="13318" max="13318" width="11.85546875" style="25" bestFit="1" customWidth="1"/>
    <col min="13319" max="13319" width="20.28515625" style="25" customWidth="1"/>
    <col min="13320" max="13320" width="7.7109375" style="25" customWidth="1"/>
    <col min="13321" max="13321" width="15.7109375" style="25" customWidth="1"/>
    <col min="13322" max="13322" width="11.140625" style="25" customWidth="1"/>
    <col min="13323" max="13323" width="17.28515625" style="25" customWidth="1"/>
    <col min="13324" max="13324" width="11.42578125" style="25"/>
    <col min="13325" max="13333" width="20.140625" style="25" customWidth="1"/>
    <col min="13334" max="13336" width="21.28515625" style="25" customWidth="1"/>
    <col min="13337" max="13345" width="20.140625" style="25" customWidth="1"/>
    <col min="13346" max="13348" width="21.28515625" style="25" customWidth="1"/>
    <col min="13349" max="13357" width="20.140625" style="25" customWidth="1"/>
    <col min="13358" max="13360" width="21.28515625" style="25" customWidth="1"/>
    <col min="13361" max="13369" width="20.140625" style="25" customWidth="1"/>
    <col min="13370" max="13372" width="21.28515625" style="25" customWidth="1"/>
    <col min="13373" max="13381" width="20" style="25" customWidth="1"/>
    <col min="13382" max="13384" width="21.140625" style="25" customWidth="1"/>
    <col min="13385" max="13393" width="20" style="25" customWidth="1"/>
    <col min="13394" max="13396" width="21.140625" style="25" customWidth="1"/>
    <col min="13397" max="13405" width="20.140625" style="25" customWidth="1"/>
    <col min="13406" max="13408" width="21.28515625" style="25" customWidth="1"/>
    <col min="13409" max="13417" width="20.140625" style="25" bestFit="1" customWidth="1"/>
    <col min="13418" max="13420" width="21.28515625" style="25" bestFit="1" customWidth="1"/>
    <col min="13421" max="13568" width="11.42578125" style="25"/>
    <col min="13569" max="13569" width="43.28515625" style="25" customWidth="1"/>
    <col min="13570" max="13570" width="10.28515625" style="25" customWidth="1"/>
    <col min="13571" max="13571" width="18.5703125" style="25" customWidth="1"/>
    <col min="13572" max="13572" width="11.28515625" style="25" bestFit="1" customWidth="1"/>
    <col min="13573" max="13573" width="22.7109375" style="25" customWidth="1"/>
    <col min="13574" max="13574" width="11.85546875" style="25" bestFit="1" customWidth="1"/>
    <col min="13575" max="13575" width="20.28515625" style="25" customWidth="1"/>
    <col min="13576" max="13576" width="7.7109375" style="25" customWidth="1"/>
    <col min="13577" max="13577" width="15.7109375" style="25" customWidth="1"/>
    <col min="13578" max="13578" width="11.140625" style="25" customWidth="1"/>
    <col min="13579" max="13579" width="17.28515625" style="25" customWidth="1"/>
    <col min="13580" max="13580" width="11.42578125" style="25"/>
    <col min="13581" max="13589" width="20.140625" style="25" customWidth="1"/>
    <col min="13590" max="13592" width="21.28515625" style="25" customWidth="1"/>
    <col min="13593" max="13601" width="20.140625" style="25" customWidth="1"/>
    <col min="13602" max="13604" width="21.28515625" style="25" customWidth="1"/>
    <col min="13605" max="13613" width="20.140625" style="25" customWidth="1"/>
    <col min="13614" max="13616" width="21.28515625" style="25" customWidth="1"/>
    <col min="13617" max="13625" width="20.140625" style="25" customWidth="1"/>
    <col min="13626" max="13628" width="21.28515625" style="25" customWidth="1"/>
    <col min="13629" max="13637" width="20" style="25" customWidth="1"/>
    <col min="13638" max="13640" width="21.140625" style="25" customWidth="1"/>
    <col min="13641" max="13649" width="20" style="25" customWidth="1"/>
    <col min="13650" max="13652" width="21.140625" style="25" customWidth="1"/>
    <col min="13653" max="13661" width="20.140625" style="25" customWidth="1"/>
    <col min="13662" max="13664" width="21.28515625" style="25" customWidth="1"/>
    <col min="13665" max="13673" width="20.140625" style="25" bestFit="1" customWidth="1"/>
    <col min="13674" max="13676" width="21.28515625" style="25" bestFit="1" customWidth="1"/>
    <col min="13677" max="13824" width="11.42578125" style="25"/>
    <col min="13825" max="13825" width="43.28515625" style="25" customWidth="1"/>
    <col min="13826" max="13826" width="10.28515625" style="25" customWidth="1"/>
    <col min="13827" max="13827" width="18.5703125" style="25" customWidth="1"/>
    <col min="13828" max="13828" width="11.28515625" style="25" bestFit="1" customWidth="1"/>
    <col min="13829" max="13829" width="22.7109375" style="25" customWidth="1"/>
    <col min="13830" max="13830" width="11.85546875" style="25" bestFit="1" customWidth="1"/>
    <col min="13831" max="13831" width="20.28515625" style="25" customWidth="1"/>
    <col min="13832" max="13832" width="7.7109375" style="25" customWidth="1"/>
    <col min="13833" max="13833" width="15.7109375" style="25" customWidth="1"/>
    <col min="13834" max="13834" width="11.140625" style="25" customWidth="1"/>
    <col min="13835" max="13835" width="17.28515625" style="25" customWidth="1"/>
    <col min="13836" max="13836" width="11.42578125" style="25"/>
    <col min="13837" max="13845" width="20.140625" style="25" customWidth="1"/>
    <col min="13846" max="13848" width="21.28515625" style="25" customWidth="1"/>
    <col min="13849" max="13857" width="20.140625" style="25" customWidth="1"/>
    <col min="13858" max="13860" width="21.28515625" style="25" customWidth="1"/>
    <col min="13861" max="13869" width="20.140625" style="25" customWidth="1"/>
    <col min="13870" max="13872" width="21.28515625" style="25" customWidth="1"/>
    <col min="13873" max="13881" width="20.140625" style="25" customWidth="1"/>
    <col min="13882" max="13884" width="21.28515625" style="25" customWidth="1"/>
    <col min="13885" max="13893" width="20" style="25" customWidth="1"/>
    <col min="13894" max="13896" width="21.140625" style="25" customWidth="1"/>
    <col min="13897" max="13905" width="20" style="25" customWidth="1"/>
    <col min="13906" max="13908" width="21.140625" style="25" customWidth="1"/>
    <col min="13909" max="13917" width="20.140625" style="25" customWidth="1"/>
    <col min="13918" max="13920" width="21.28515625" style="25" customWidth="1"/>
    <col min="13921" max="13929" width="20.140625" style="25" bestFit="1" customWidth="1"/>
    <col min="13930" max="13932" width="21.28515625" style="25" bestFit="1" customWidth="1"/>
    <col min="13933" max="14080" width="11.42578125" style="25"/>
    <col min="14081" max="14081" width="43.28515625" style="25" customWidth="1"/>
    <col min="14082" max="14082" width="10.28515625" style="25" customWidth="1"/>
    <col min="14083" max="14083" width="18.5703125" style="25" customWidth="1"/>
    <col min="14084" max="14084" width="11.28515625" style="25" bestFit="1" customWidth="1"/>
    <col min="14085" max="14085" width="22.7109375" style="25" customWidth="1"/>
    <col min="14086" max="14086" width="11.85546875" style="25" bestFit="1" customWidth="1"/>
    <col min="14087" max="14087" width="20.28515625" style="25" customWidth="1"/>
    <col min="14088" max="14088" width="7.7109375" style="25" customWidth="1"/>
    <col min="14089" max="14089" width="15.7109375" style="25" customWidth="1"/>
    <col min="14090" max="14090" width="11.140625" style="25" customWidth="1"/>
    <col min="14091" max="14091" width="17.28515625" style="25" customWidth="1"/>
    <col min="14092" max="14092" width="11.42578125" style="25"/>
    <col min="14093" max="14101" width="20.140625" style="25" customWidth="1"/>
    <col min="14102" max="14104" width="21.28515625" style="25" customWidth="1"/>
    <col min="14105" max="14113" width="20.140625" style="25" customWidth="1"/>
    <col min="14114" max="14116" width="21.28515625" style="25" customWidth="1"/>
    <col min="14117" max="14125" width="20.140625" style="25" customWidth="1"/>
    <col min="14126" max="14128" width="21.28515625" style="25" customWidth="1"/>
    <col min="14129" max="14137" width="20.140625" style="25" customWidth="1"/>
    <col min="14138" max="14140" width="21.28515625" style="25" customWidth="1"/>
    <col min="14141" max="14149" width="20" style="25" customWidth="1"/>
    <col min="14150" max="14152" width="21.140625" style="25" customWidth="1"/>
    <col min="14153" max="14161" width="20" style="25" customWidth="1"/>
    <col min="14162" max="14164" width="21.140625" style="25" customWidth="1"/>
    <col min="14165" max="14173" width="20.140625" style="25" customWidth="1"/>
    <col min="14174" max="14176" width="21.28515625" style="25" customWidth="1"/>
    <col min="14177" max="14185" width="20.140625" style="25" bestFit="1" customWidth="1"/>
    <col min="14186" max="14188" width="21.28515625" style="25" bestFit="1" customWidth="1"/>
    <col min="14189" max="14336" width="11.42578125" style="25"/>
    <col min="14337" max="14337" width="43.28515625" style="25" customWidth="1"/>
    <col min="14338" max="14338" width="10.28515625" style="25" customWidth="1"/>
    <col min="14339" max="14339" width="18.5703125" style="25" customWidth="1"/>
    <col min="14340" max="14340" width="11.28515625" style="25" bestFit="1" customWidth="1"/>
    <col min="14341" max="14341" width="22.7109375" style="25" customWidth="1"/>
    <col min="14342" max="14342" width="11.85546875" style="25" bestFit="1" customWidth="1"/>
    <col min="14343" max="14343" width="20.28515625" style="25" customWidth="1"/>
    <col min="14344" max="14344" width="7.7109375" style="25" customWidth="1"/>
    <col min="14345" max="14345" width="15.7109375" style="25" customWidth="1"/>
    <col min="14346" max="14346" width="11.140625" style="25" customWidth="1"/>
    <col min="14347" max="14347" width="17.28515625" style="25" customWidth="1"/>
    <col min="14348" max="14348" width="11.42578125" style="25"/>
    <col min="14349" max="14357" width="20.140625" style="25" customWidth="1"/>
    <col min="14358" max="14360" width="21.28515625" style="25" customWidth="1"/>
    <col min="14361" max="14369" width="20.140625" style="25" customWidth="1"/>
    <col min="14370" max="14372" width="21.28515625" style="25" customWidth="1"/>
    <col min="14373" max="14381" width="20.140625" style="25" customWidth="1"/>
    <col min="14382" max="14384" width="21.28515625" style="25" customWidth="1"/>
    <col min="14385" max="14393" width="20.140625" style="25" customWidth="1"/>
    <col min="14394" max="14396" width="21.28515625" style="25" customWidth="1"/>
    <col min="14397" max="14405" width="20" style="25" customWidth="1"/>
    <col min="14406" max="14408" width="21.140625" style="25" customWidth="1"/>
    <col min="14409" max="14417" width="20" style="25" customWidth="1"/>
    <col min="14418" max="14420" width="21.140625" style="25" customWidth="1"/>
    <col min="14421" max="14429" width="20.140625" style="25" customWidth="1"/>
    <col min="14430" max="14432" width="21.28515625" style="25" customWidth="1"/>
    <col min="14433" max="14441" width="20.140625" style="25" bestFit="1" customWidth="1"/>
    <col min="14442" max="14444" width="21.28515625" style="25" bestFit="1" customWidth="1"/>
    <col min="14445" max="14592" width="11.42578125" style="25"/>
    <col min="14593" max="14593" width="43.28515625" style="25" customWidth="1"/>
    <col min="14594" max="14594" width="10.28515625" style="25" customWidth="1"/>
    <col min="14595" max="14595" width="18.5703125" style="25" customWidth="1"/>
    <col min="14596" max="14596" width="11.28515625" style="25" bestFit="1" customWidth="1"/>
    <col min="14597" max="14597" width="22.7109375" style="25" customWidth="1"/>
    <col min="14598" max="14598" width="11.85546875" style="25" bestFit="1" customWidth="1"/>
    <col min="14599" max="14599" width="20.28515625" style="25" customWidth="1"/>
    <col min="14600" max="14600" width="7.7109375" style="25" customWidth="1"/>
    <col min="14601" max="14601" width="15.7109375" style="25" customWidth="1"/>
    <col min="14602" max="14602" width="11.140625" style="25" customWidth="1"/>
    <col min="14603" max="14603" width="17.28515625" style="25" customWidth="1"/>
    <col min="14604" max="14604" width="11.42578125" style="25"/>
    <col min="14605" max="14613" width="20.140625" style="25" customWidth="1"/>
    <col min="14614" max="14616" width="21.28515625" style="25" customWidth="1"/>
    <col min="14617" max="14625" width="20.140625" style="25" customWidth="1"/>
    <col min="14626" max="14628" width="21.28515625" style="25" customWidth="1"/>
    <col min="14629" max="14637" width="20.140625" style="25" customWidth="1"/>
    <col min="14638" max="14640" width="21.28515625" style="25" customWidth="1"/>
    <col min="14641" max="14649" width="20.140625" style="25" customWidth="1"/>
    <col min="14650" max="14652" width="21.28515625" style="25" customWidth="1"/>
    <col min="14653" max="14661" width="20" style="25" customWidth="1"/>
    <col min="14662" max="14664" width="21.140625" style="25" customWidth="1"/>
    <col min="14665" max="14673" width="20" style="25" customWidth="1"/>
    <col min="14674" max="14676" width="21.140625" style="25" customWidth="1"/>
    <col min="14677" max="14685" width="20.140625" style="25" customWidth="1"/>
    <col min="14686" max="14688" width="21.28515625" style="25" customWidth="1"/>
    <col min="14689" max="14697" width="20.140625" style="25" bestFit="1" customWidth="1"/>
    <col min="14698" max="14700" width="21.28515625" style="25" bestFit="1" customWidth="1"/>
    <col min="14701" max="14848" width="11.42578125" style="25"/>
    <col min="14849" max="14849" width="43.28515625" style="25" customWidth="1"/>
    <col min="14850" max="14850" width="10.28515625" style="25" customWidth="1"/>
    <col min="14851" max="14851" width="18.5703125" style="25" customWidth="1"/>
    <col min="14852" max="14852" width="11.28515625" style="25" bestFit="1" customWidth="1"/>
    <col min="14853" max="14853" width="22.7109375" style="25" customWidth="1"/>
    <col min="14854" max="14854" width="11.85546875" style="25" bestFit="1" customWidth="1"/>
    <col min="14855" max="14855" width="20.28515625" style="25" customWidth="1"/>
    <col min="14856" max="14856" width="7.7109375" style="25" customWidth="1"/>
    <col min="14857" max="14857" width="15.7109375" style="25" customWidth="1"/>
    <col min="14858" max="14858" width="11.140625" style="25" customWidth="1"/>
    <col min="14859" max="14859" width="17.28515625" style="25" customWidth="1"/>
    <col min="14860" max="14860" width="11.42578125" style="25"/>
    <col min="14861" max="14869" width="20.140625" style="25" customWidth="1"/>
    <col min="14870" max="14872" width="21.28515625" style="25" customWidth="1"/>
    <col min="14873" max="14881" width="20.140625" style="25" customWidth="1"/>
    <col min="14882" max="14884" width="21.28515625" style="25" customWidth="1"/>
    <col min="14885" max="14893" width="20.140625" style="25" customWidth="1"/>
    <col min="14894" max="14896" width="21.28515625" style="25" customWidth="1"/>
    <col min="14897" max="14905" width="20.140625" style="25" customWidth="1"/>
    <col min="14906" max="14908" width="21.28515625" style="25" customWidth="1"/>
    <col min="14909" max="14917" width="20" style="25" customWidth="1"/>
    <col min="14918" max="14920" width="21.140625" style="25" customWidth="1"/>
    <col min="14921" max="14929" width="20" style="25" customWidth="1"/>
    <col min="14930" max="14932" width="21.140625" style="25" customWidth="1"/>
    <col min="14933" max="14941" width="20.140625" style="25" customWidth="1"/>
    <col min="14942" max="14944" width="21.28515625" style="25" customWidth="1"/>
    <col min="14945" max="14953" width="20.140625" style="25" bestFit="1" customWidth="1"/>
    <col min="14954" max="14956" width="21.28515625" style="25" bestFit="1" customWidth="1"/>
    <col min="14957" max="15104" width="11.42578125" style="25"/>
    <col min="15105" max="15105" width="43.28515625" style="25" customWidth="1"/>
    <col min="15106" max="15106" width="10.28515625" style="25" customWidth="1"/>
    <col min="15107" max="15107" width="18.5703125" style="25" customWidth="1"/>
    <col min="15108" max="15108" width="11.28515625" style="25" bestFit="1" customWidth="1"/>
    <col min="15109" max="15109" width="22.7109375" style="25" customWidth="1"/>
    <col min="15110" max="15110" width="11.85546875" style="25" bestFit="1" customWidth="1"/>
    <col min="15111" max="15111" width="20.28515625" style="25" customWidth="1"/>
    <col min="15112" max="15112" width="7.7109375" style="25" customWidth="1"/>
    <col min="15113" max="15113" width="15.7109375" style="25" customWidth="1"/>
    <col min="15114" max="15114" width="11.140625" style="25" customWidth="1"/>
    <col min="15115" max="15115" width="17.28515625" style="25" customWidth="1"/>
    <col min="15116" max="15116" width="11.42578125" style="25"/>
    <col min="15117" max="15125" width="20.140625" style="25" customWidth="1"/>
    <col min="15126" max="15128" width="21.28515625" style="25" customWidth="1"/>
    <col min="15129" max="15137" width="20.140625" style="25" customWidth="1"/>
    <col min="15138" max="15140" width="21.28515625" style="25" customWidth="1"/>
    <col min="15141" max="15149" width="20.140625" style="25" customWidth="1"/>
    <col min="15150" max="15152" width="21.28515625" style="25" customWidth="1"/>
    <col min="15153" max="15161" width="20.140625" style="25" customWidth="1"/>
    <col min="15162" max="15164" width="21.28515625" style="25" customWidth="1"/>
    <col min="15165" max="15173" width="20" style="25" customWidth="1"/>
    <col min="15174" max="15176" width="21.140625" style="25" customWidth="1"/>
    <col min="15177" max="15185" width="20" style="25" customWidth="1"/>
    <col min="15186" max="15188" width="21.140625" style="25" customWidth="1"/>
    <col min="15189" max="15197" width="20.140625" style="25" customWidth="1"/>
    <col min="15198" max="15200" width="21.28515625" style="25" customWidth="1"/>
    <col min="15201" max="15209" width="20.140625" style="25" bestFit="1" customWidth="1"/>
    <col min="15210" max="15212" width="21.28515625" style="25" bestFit="1" customWidth="1"/>
    <col min="15213" max="15360" width="11.42578125" style="25"/>
    <col min="15361" max="15361" width="43.28515625" style="25" customWidth="1"/>
    <col min="15362" max="15362" width="10.28515625" style="25" customWidth="1"/>
    <col min="15363" max="15363" width="18.5703125" style="25" customWidth="1"/>
    <col min="15364" max="15364" width="11.28515625" style="25" bestFit="1" customWidth="1"/>
    <col min="15365" max="15365" width="22.7109375" style="25" customWidth="1"/>
    <col min="15366" max="15366" width="11.85546875" style="25" bestFit="1" customWidth="1"/>
    <col min="15367" max="15367" width="20.28515625" style="25" customWidth="1"/>
    <col min="15368" max="15368" width="7.7109375" style="25" customWidth="1"/>
    <col min="15369" max="15369" width="15.7109375" style="25" customWidth="1"/>
    <col min="15370" max="15370" width="11.140625" style="25" customWidth="1"/>
    <col min="15371" max="15371" width="17.28515625" style="25" customWidth="1"/>
    <col min="15372" max="15372" width="11.42578125" style="25"/>
    <col min="15373" max="15381" width="20.140625" style="25" customWidth="1"/>
    <col min="15382" max="15384" width="21.28515625" style="25" customWidth="1"/>
    <col min="15385" max="15393" width="20.140625" style="25" customWidth="1"/>
    <col min="15394" max="15396" width="21.28515625" style="25" customWidth="1"/>
    <col min="15397" max="15405" width="20.140625" style="25" customWidth="1"/>
    <col min="15406" max="15408" width="21.28515625" style="25" customWidth="1"/>
    <col min="15409" max="15417" width="20.140625" style="25" customWidth="1"/>
    <col min="15418" max="15420" width="21.28515625" style="25" customWidth="1"/>
    <col min="15421" max="15429" width="20" style="25" customWidth="1"/>
    <col min="15430" max="15432" width="21.140625" style="25" customWidth="1"/>
    <col min="15433" max="15441" width="20" style="25" customWidth="1"/>
    <col min="15442" max="15444" width="21.140625" style="25" customWidth="1"/>
    <col min="15445" max="15453" width="20.140625" style="25" customWidth="1"/>
    <col min="15454" max="15456" width="21.28515625" style="25" customWidth="1"/>
    <col min="15457" max="15465" width="20.140625" style="25" bestFit="1" customWidth="1"/>
    <col min="15466" max="15468" width="21.28515625" style="25" bestFit="1" customWidth="1"/>
    <col min="15469" max="15616" width="11.42578125" style="25"/>
    <col min="15617" max="15617" width="43.28515625" style="25" customWidth="1"/>
    <col min="15618" max="15618" width="10.28515625" style="25" customWidth="1"/>
    <col min="15619" max="15619" width="18.5703125" style="25" customWidth="1"/>
    <col min="15620" max="15620" width="11.28515625" style="25" bestFit="1" customWidth="1"/>
    <col min="15621" max="15621" width="22.7109375" style="25" customWidth="1"/>
    <col min="15622" max="15622" width="11.85546875" style="25" bestFit="1" customWidth="1"/>
    <col min="15623" max="15623" width="20.28515625" style="25" customWidth="1"/>
    <col min="15624" max="15624" width="7.7109375" style="25" customWidth="1"/>
    <col min="15625" max="15625" width="15.7109375" style="25" customWidth="1"/>
    <col min="15626" max="15626" width="11.140625" style="25" customWidth="1"/>
    <col min="15627" max="15627" width="17.28515625" style="25" customWidth="1"/>
    <col min="15628" max="15628" width="11.42578125" style="25"/>
    <col min="15629" max="15637" width="20.140625" style="25" customWidth="1"/>
    <col min="15638" max="15640" width="21.28515625" style="25" customWidth="1"/>
    <col min="15641" max="15649" width="20.140625" style="25" customWidth="1"/>
    <col min="15650" max="15652" width="21.28515625" style="25" customWidth="1"/>
    <col min="15653" max="15661" width="20.140625" style="25" customWidth="1"/>
    <col min="15662" max="15664" width="21.28515625" style="25" customWidth="1"/>
    <col min="15665" max="15673" width="20.140625" style="25" customWidth="1"/>
    <col min="15674" max="15676" width="21.28515625" style="25" customWidth="1"/>
    <col min="15677" max="15685" width="20" style="25" customWidth="1"/>
    <col min="15686" max="15688" width="21.140625" style="25" customWidth="1"/>
    <col min="15689" max="15697" width="20" style="25" customWidth="1"/>
    <col min="15698" max="15700" width="21.140625" style="25" customWidth="1"/>
    <col min="15701" max="15709" width="20.140625" style="25" customWidth="1"/>
    <col min="15710" max="15712" width="21.28515625" style="25" customWidth="1"/>
    <col min="15713" max="15721" width="20.140625" style="25" bestFit="1" customWidth="1"/>
    <col min="15722" max="15724" width="21.28515625" style="25" bestFit="1" customWidth="1"/>
    <col min="15725" max="15872" width="11.42578125" style="25"/>
    <col min="15873" max="15873" width="43.28515625" style="25" customWidth="1"/>
    <col min="15874" max="15874" width="10.28515625" style="25" customWidth="1"/>
    <col min="15875" max="15875" width="18.5703125" style="25" customWidth="1"/>
    <col min="15876" max="15876" width="11.28515625" style="25" bestFit="1" customWidth="1"/>
    <col min="15877" max="15877" width="22.7109375" style="25" customWidth="1"/>
    <col min="15878" max="15878" width="11.85546875" style="25" bestFit="1" customWidth="1"/>
    <col min="15879" max="15879" width="20.28515625" style="25" customWidth="1"/>
    <col min="15880" max="15880" width="7.7109375" style="25" customWidth="1"/>
    <col min="15881" max="15881" width="15.7109375" style="25" customWidth="1"/>
    <col min="15882" max="15882" width="11.140625" style="25" customWidth="1"/>
    <col min="15883" max="15883" width="17.28515625" style="25" customWidth="1"/>
    <col min="15884" max="15884" width="11.42578125" style="25"/>
    <col min="15885" max="15893" width="20.140625" style="25" customWidth="1"/>
    <col min="15894" max="15896" width="21.28515625" style="25" customWidth="1"/>
    <col min="15897" max="15905" width="20.140625" style="25" customWidth="1"/>
    <col min="15906" max="15908" width="21.28515625" style="25" customWidth="1"/>
    <col min="15909" max="15917" width="20.140625" style="25" customWidth="1"/>
    <col min="15918" max="15920" width="21.28515625" style="25" customWidth="1"/>
    <col min="15921" max="15929" width="20.140625" style="25" customWidth="1"/>
    <col min="15930" max="15932" width="21.28515625" style="25" customWidth="1"/>
    <col min="15933" max="15941" width="20" style="25" customWidth="1"/>
    <col min="15942" max="15944" width="21.140625" style="25" customWidth="1"/>
    <col min="15945" max="15953" width="20" style="25" customWidth="1"/>
    <col min="15954" max="15956" width="21.140625" style="25" customWidth="1"/>
    <col min="15957" max="15965" width="20.140625" style="25" customWidth="1"/>
    <col min="15966" max="15968" width="21.28515625" style="25" customWidth="1"/>
    <col min="15969" max="15977" width="20.140625" style="25" bestFit="1" customWidth="1"/>
    <col min="15978" max="15980" width="21.28515625" style="25" bestFit="1" customWidth="1"/>
    <col min="15981" max="16128" width="11.42578125" style="25"/>
    <col min="16129" max="16129" width="43.28515625" style="25" customWidth="1"/>
    <col min="16130" max="16130" width="10.28515625" style="25" customWidth="1"/>
    <col min="16131" max="16131" width="18.5703125" style="25" customWidth="1"/>
    <col min="16132" max="16132" width="11.28515625" style="25" bestFit="1" customWidth="1"/>
    <col min="16133" max="16133" width="22.7109375" style="25" customWidth="1"/>
    <col min="16134" max="16134" width="11.85546875" style="25" bestFit="1" customWidth="1"/>
    <col min="16135" max="16135" width="20.28515625" style="25" customWidth="1"/>
    <col min="16136" max="16136" width="7.7109375" style="25" customWidth="1"/>
    <col min="16137" max="16137" width="15.7109375" style="25" customWidth="1"/>
    <col min="16138" max="16138" width="11.140625" style="25" customWidth="1"/>
    <col min="16139" max="16139" width="17.28515625" style="25" customWidth="1"/>
    <col min="16140" max="16140" width="11.42578125" style="25"/>
    <col min="16141" max="16149" width="20.140625" style="25" customWidth="1"/>
    <col min="16150" max="16152" width="21.28515625" style="25" customWidth="1"/>
    <col min="16153" max="16161" width="20.140625" style="25" customWidth="1"/>
    <col min="16162" max="16164" width="21.28515625" style="25" customWidth="1"/>
    <col min="16165" max="16173" width="20.140625" style="25" customWidth="1"/>
    <col min="16174" max="16176" width="21.28515625" style="25" customWidth="1"/>
    <col min="16177" max="16185" width="20.140625" style="25" customWidth="1"/>
    <col min="16186" max="16188" width="21.28515625" style="25" customWidth="1"/>
    <col min="16189" max="16197" width="20" style="25" customWidth="1"/>
    <col min="16198" max="16200" width="21.140625" style="25" customWidth="1"/>
    <col min="16201" max="16209" width="20" style="25" customWidth="1"/>
    <col min="16210" max="16212" width="21.140625" style="25" customWidth="1"/>
    <col min="16213" max="16221" width="20.140625" style="25" customWidth="1"/>
    <col min="16222" max="16224" width="21.28515625" style="25" customWidth="1"/>
    <col min="16225" max="16233" width="20.140625" style="25" bestFit="1" customWidth="1"/>
    <col min="16234" max="16236" width="21.28515625" style="25" bestFit="1" customWidth="1"/>
    <col min="16237" max="16384" width="11.42578125" style="25"/>
  </cols>
  <sheetData>
    <row r="1" spans="1:108" ht="18" customHeight="1" thickBot="1" x14ac:dyDescent="0.25">
      <c r="K1" s="26" t="s">
        <v>34</v>
      </c>
    </row>
    <row r="2" spans="1:108" x14ac:dyDescent="0.2">
      <c r="K2" s="27"/>
    </row>
    <row r="4" spans="1:108" ht="23.25" x14ac:dyDescent="0.35">
      <c r="A4" s="335" t="s">
        <v>10</v>
      </c>
      <c r="B4" s="335"/>
      <c r="C4" s="335"/>
      <c r="D4" s="335"/>
      <c r="E4" s="335"/>
      <c r="F4" s="335"/>
      <c r="G4" s="335"/>
      <c r="H4" s="335"/>
      <c r="I4" s="335"/>
      <c r="J4" s="335"/>
      <c r="K4" s="335"/>
    </row>
    <row r="5" spans="1:108" ht="23.25" x14ac:dyDescent="0.35">
      <c r="A5" s="335" t="s">
        <v>35</v>
      </c>
      <c r="B5" s="335"/>
      <c r="C5" s="335"/>
      <c r="D5" s="335"/>
      <c r="E5" s="335"/>
      <c r="F5" s="335"/>
      <c r="G5" s="335"/>
      <c r="H5" s="335"/>
      <c r="I5" s="335"/>
      <c r="J5" s="335"/>
      <c r="K5" s="335"/>
    </row>
    <row r="6" spans="1:108" ht="23.25" x14ac:dyDescent="0.35">
      <c r="A6" s="335" t="s">
        <v>19</v>
      </c>
      <c r="B6" s="335"/>
      <c r="C6" s="335"/>
      <c r="D6" s="335"/>
      <c r="E6" s="335"/>
      <c r="F6" s="335"/>
      <c r="G6" s="335"/>
      <c r="H6" s="335"/>
      <c r="I6" s="335"/>
      <c r="J6" s="335"/>
      <c r="K6" s="335"/>
    </row>
    <row r="7" spans="1:108" ht="18" x14ac:dyDescent="0.25">
      <c r="A7" s="336" t="s">
        <v>71</v>
      </c>
      <c r="B7" s="336"/>
      <c r="C7" s="336"/>
      <c r="D7" s="336"/>
      <c r="E7" s="336"/>
      <c r="F7" s="336"/>
      <c r="G7" s="336"/>
      <c r="H7" s="336"/>
      <c r="I7" s="336"/>
      <c r="J7" s="336"/>
      <c r="K7" s="336"/>
    </row>
    <row r="8" spans="1:108" ht="18" x14ac:dyDescent="0.25">
      <c r="A8" s="336" t="s">
        <v>37</v>
      </c>
      <c r="B8" s="336"/>
      <c r="C8" s="336"/>
      <c r="D8" s="336"/>
      <c r="E8" s="336"/>
      <c r="F8" s="336"/>
      <c r="G8" s="336"/>
      <c r="H8" s="336"/>
      <c r="I8" s="336"/>
      <c r="J8" s="336"/>
      <c r="K8" s="336"/>
    </row>
    <row r="9" spans="1:108" x14ac:dyDescent="0.2">
      <c r="A9" s="49"/>
      <c r="B9" s="49"/>
      <c r="C9" s="49"/>
      <c r="D9" s="49"/>
      <c r="E9" s="49"/>
      <c r="F9" s="49"/>
      <c r="G9" s="49"/>
      <c r="H9" s="49"/>
      <c r="I9" s="49"/>
      <c r="J9" s="49"/>
      <c r="K9" s="49"/>
    </row>
    <row r="10" spans="1:108" ht="13.5" thickBot="1" x14ac:dyDescent="0.25"/>
    <row r="11" spans="1:108" ht="20.100000000000001" customHeight="1" thickBot="1" x14ac:dyDescent="0.25">
      <c r="A11" s="337" t="s">
        <v>38</v>
      </c>
      <c r="B11" s="333" t="s">
        <v>1</v>
      </c>
      <c r="C11" s="334"/>
      <c r="D11" s="333" t="s">
        <v>39</v>
      </c>
      <c r="E11" s="334"/>
      <c r="F11" s="333" t="s">
        <v>40</v>
      </c>
      <c r="G11" s="334"/>
      <c r="H11" s="333" t="s">
        <v>41</v>
      </c>
      <c r="I11" s="334"/>
      <c r="J11" s="333" t="s">
        <v>42</v>
      </c>
      <c r="K11" s="334"/>
    </row>
    <row r="12" spans="1:108" ht="20.100000000000001" customHeight="1" thickBot="1" x14ac:dyDescent="0.25">
      <c r="A12" s="338"/>
      <c r="B12" s="29" t="s">
        <v>3</v>
      </c>
      <c r="C12" s="29" t="s">
        <v>4</v>
      </c>
      <c r="D12" s="29" t="s">
        <v>3</v>
      </c>
      <c r="E12" s="29" t="s">
        <v>4</v>
      </c>
      <c r="F12" s="29" t="s">
        <v>3</v>
      </c>
      <c r="G12" s="29" t="s">
        <v>4</v>
      </c>
      <c r="H12" s="29" t="s">
        <v>3</v>
      </c>
      <c r="I12" s="29" t="s">
        <v>4</v>
      </c>
      <c r="J12" s="29" t="s">
        <v>3</v>
      </c>
      <c r="K12" s="29" t="s">
        <v>4</v>
      </c>
    </row>
    <row r="13" spans="1:108" ht="15" customHeight="1" x14ac:dyDescent="0.2">
      <c r="A13" s="30"/>
      <c r="B13" s="30"/>
      <c r="C13" s="30"/>
      <c r="D13" s="30"/>
      <c r="E13" s="30"/>
      <c r="F13" s="30"/>
      <c r="G13" s="30"/>
      <c r="H13" s="30"/>
      <c r="I13" s="30"/>
      <c r="J13" s="30"/>
      <c r="K13" s="30"/>
    </row>
    <row r="14" spans="1:108" ht="15" customHeight="1" x14ac:dyDescent="0.2">
      <c r="A14" s="30"/>
      <c r="B14" s="30"/>
      <c r="C14" s="30"/>
      <c r="D14" s="30"/>
      <c r="E14" s="30"/>
      <c r="F14" s="30"/>
      <c r="G14" s="30"/>
      <c r="H14" s="30"/>
      <c r="I14" s="30"/>
      <c r="J14" s="30"/>
      <c r="K14" s="30"/>
    </row>
    <row r="15" spans="1:108" ht="15" customHeight="1" x14ac:dyDescent="0.2">
      <c r="A15" s="31" t="s">
        <v>43</v>
      </c>
      <c r="B15" s="32">
        <v>108544</v>
      </c>
      <c r="C15" s="32">
        <v>31568384649.159996</v>
      </c>
      <c r="D15" s="33">
        <v>19445</v>
      </c>
      <c r="E15" s="33">
        <v>23235633386.360001</v>
      </c>
      <c r="F15" s="33">
        <v>79755</v>
      </c>
      <c r="G15" s="33">
        <v>4226396642.1700001</v>
      </c>
      <c r="H15" s="33">
        <v>2136</v>
      </c>
      <c r="I15" s="33">
        <v>1160056640.51</v>
      </c>
      <c r="J15" s="33">
        <v>7208</v>
      </c>
      <c r="K15" s="33">
        <v>2946297980.1199999</v>
      </c>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c r="DA15" s="34"/>
      <c r="DB15" s="34"/>
      <c r="DC15" s="34"/>
      <c r="DD15" s="34"/>
    </row>
    <row r="16" spans="1:108" ht="15" customHeight="1" x14ac:dyDescent="0.2">
      <c r="A16" s="30"/>
      <c r="B16" s="50"/>
      <c r="C16" s="50"/>
      <c r="D16" s="43"/>
      <c r="E16" s="43"/>
      <c r="F16" s="43"/>
      <c r="G16" s="43"/>
      <c r="H16" s="43"/>
      <c r="I16" s="43"/>
      <c r="J16" s="43"/>
      <c r="K16" s="43"/>
    </row>
    <row r="17" spans="1:11" ht="15" customHeight="1" x14ac:dyDescent="0.2">
      <c r="A17" s="30"/>
      <c r="B17" s="50"/>
      <c r="C17" s="50"/>
      <c r="D17" s="43"/>
      <c r="E17" s="43"/>
      <c r="F17" s="43"/>
      <c r="G17" s="43"/>
      <c r="H17" s="43"/>
      <c r="I17" s="43"/>
      <c r="J17" s="43"/>
      <c r="K17" s="43"/>
    </row>
    <row r="18" spans="1:11" ht="15" customHeight="1" x14ac:dyDescent="0.2">
      <c r="A18" s="31" t="s">
        <v>44</v>
      </c>
      <c r="B18" s="32">
        <v>63709</v>
      </c>
      <c r="C18" s="32">
        <v>17556179208.34</v>
      </c>
      <c r="D18" s="33">
        <v>4710</v>
      </c>
      <c r="E18" s="33">
        <v>12908456620.799999</v>
      </c>
      <c r="F18" s="33">
        <v>50729</v>
      </c>
      <c r="G18" s="33">
        <v>2325318710.29</v>
      </c>
      <c r="H18" s="33">
        <v>5104</v>
      </c>
      <c r="I18" s="33">
        <v>833580315.63999999</v>
      </c>
      <c r="J18" s="33">
        <v>3166</v>
      </c>
      <c r="K18" s="33">
        <v>1488823561.6099999</v>
      </c>
    </row>
    <row r="19" spans="1:11" ht="15" customHeight="1" x14ac:dyDescent="0.2">
      <c r="A19" s="31"/>
      <c r="B19" s="32"/>
      <c r="C19" s="32"/>
      <c r="D19" s="33"/>
      <c r="E19" s="33"/>
      <c r="F19" s="33"/>
      <c r="G19" s="33"/>
      <c r="H19" s="33"/>
      <c r="I19" s="33"/>
      <c r="J19" s="33"/>
      <c r="K19" s="33"/>
    </row>
    <row r="20" spans="1:11" ht="15" customHeight="1" x14ac:dyDescent="0.2">
      <c r="A20" s="30"/>
      <c r="B20" s="50"/>
      <c r="C20" s="50"/>
      <c r="D20" s="43"/>
      <c r="E20" s="43"/>
      <c r="F20" s="43"/>
      <c r="G20" s="43"/>
      <c r="H20" s="43"/>
      <c r="I20" s="43"/>
      <c r="J20" s="43"/>
      <c r="K20" s="43"/>
    </row>
    <row r="21" spans="1:11" ht="15" customHeight="1" x14ac:dyDescent="0.2">
      <c r="A21" s="30" t="s">
        <v>45</v>
      </c>
      <c r="B21" s="50">
        <v>63164</v>
      </c>
      <c r="C21" s="50">
        <v>10618476457.049999</v>
      </c>
      <c r="D21" s="43">
        <v>4382</v>
      </c>
      <c r="E21" s="43">
        <v>7407247901.1899996</v>
      </c>
      <c r="F21" s="43">
        <v>50540</v>
      </c>
      <c r="G21" s="43">
        <v>1670454228.72</v>
      </c>
      <c r="H21" s="43">
        <v>5088</v>
      </c>
      <c r="I21" s="43">
        <v>367376709.85000002</v>
      </c>
      <c r="J21" s="43">
        <v>3154</v>
      </c>
      <c r="K21" s="43">
        <v>1173397617.29</v>
      </c>
    </row>
    <row r="22" spans="1:11" ht="15" customHeight="1" x14ac:dyDescent="0.2">
      <c r="A22" s="30" t="s">
        <v>46</v>
      </c>
      <c r="B22" s="50">
        <v>414</v>
      </c>
      <c r="C22" s="50">
        <v>5668526723.5099993</v>
      </c>
      <c r="D22" s="43">
        <v>197</v>
      </c>
      <c r="E22" s="43">
        <v>4842640035.1899996</v>
      </c>
      <c r="F22" s="43">
        <v>189</v>
      </c>
      <c r="G22" s="43">
        <v>440816893.52999997</v>
      </c>
      <c r="H22" s="43">
        <v>16</v>
      </c>
      <c r="I22" s="43">
        <v>166337539.53</v>
      </c>
      <c r="J22" s="43">
        <v>12</v>
      </c>
      <c r="K22" s="43">
        <v>218732255.25999999</v>
      </c>
    </row>
    <row r="23" spans="1:11" ht="15" customHeight="1" x14ac:dyDescent="0.2">
      <c r="A23" s="30" t="s">
        <v>47</v>
      </c>
      <c r="B23" s="50">
        <v>131</v>
      </c>
      <c r="C23" s="50">
        <v>1269176027.7799997</v>
      </c>
      <c r="D23" s="43">
        <v>131</v>
      </c>
      <c r="E23" s="43">
        <v>658568684.41999996</v>
      </c>
      <c r="F23" s="43">
        <v>0</v>
      </c>
      <c r="G23" s="43">
        <v>214047588.03999999</v>
      </c>
      <c r="H23" s="43">
        <v>0</v>
      </c>
      <c r="I23" s="43">
        <v>299866066.25999999</v>
      </c>
      <c r="J23" s="43">
        <v>0</v>
      </c>
      <c r="K23" s="43">
        <v>96693689.060000002</v>
      </c>
    </row>
    <row r="24" spans="1:11" ht="15" customHeight="1" x14ac:dyDescent="0.2">
      <c r="A24" s="30"/>
      <c r="B24" s="50"/>
      <c r="C24" s="50"/>
      <c r="D24" s="43"/>
      <c r="E24" s="43"/>
      <c r="F24" s="43"/>
      <c r="G24" s="43"/>
      <c r="H24" s="43"/>
      <c r="I24" s="43"/>
      <c r="J24" s="43"/>
      <c r="K24" s="43"/>
    </row>
    <row r="25" spans="1:11" ht="15" customHeight="1" x14ac:dyDescent="0.2">
      <c r="A25" s="30"/>
      <c r="B25" s="50"/>
      <c r="C25" s="50"/>
      <c r="D25" s="43"/>
      <c r="E25" s="43"/>
      <c r="F25" s="43"/>
      <c r="G25" s="43"/>
      <c r="H25" s="43"/>
      <c r="I25" s="43"/>
      <c r="J25" s="43"/>
      <c r="K25" s="43"/>
    </row>
    <row r="26" spans="1:11" ht="15" customHeight="1" x14ac:dyDescent="0.2">
      <c r="A26" s="31" t="s">
        <v>48</v>
      </c>
      <c r="B26" s="32">
        <v>50491</v>
      </c>
      <c r="C26" s="32">
        <v>14810012230.49</v>
      </c>
      <c r="D26" s="33">
        <v>3282</v>
      </c>
      <c r="E26" s="33">
        <v>10894282060.459999</v>
      </c>
      <c r="F26" s="33">
        <v>39576</v>
      </c>
      <c r="G26" s="33">
        <v>1896904883.1399999</v>
      </c>
      <c r="H26" s="33">
        <v>5008</v>
      </c>
      <c r="I26" s="33">
        <v>987075249.02999997</v>
      </c>
      <c r="J26" s="33">
        <v>2625</v>
      </c>
      <c r="K26" s="33">
        <v>1031750037.86</v>
      </c>
    </row>
    <row r="27" spans="1:11" ht="15" customHeight="1" x14ac:dyDescent="0.2">
      <c r="A27" s="30"/>
      <c r="B27" s="50"/>
      <c r="C27" s="50"/>
      <c r="D27" s="43"/>
      <c r="E27" s="43"/>
      <c r="F27" s="43"/>
      <c r="G27" s="43"/>
      <c r="H27" s="43"/>
      <c r="I27" s="43"/>
      <c r="J27" s="43"/>
      <c r="K27" s="43"/>
    </row>
    <row r="28" spans="1:11" ht="15" customHeight="1" x14ac:dyDescent="0.2">
      <c r="A28" s="30"/>
      <c r="B28" s="50"/>
      <c r="C28" s="50"/>
      <c r="D28" s="43"/>
      <c r="E28" s="43"/>
      <c r="F28" s="43"/>
      <c r="G28" s="43"/>
      <c r="H28" s="43"/>
      <c r="I28" s="43"/>
      <c r="J28" s="43"/>
      <c r="K28" s="43"/>
    </row>
    <row r="29" spans="1:11" ht="15" customHeight="1" x14ac:dyDescent="0.2">
      <c r="A29" s="30" t="s">
        <v>49</v>
      </c>
      <c r="B29" s="50">
        <v>1502</v>
      </c>
      <c r="C29" s="50">
        <v>119061135.78</v>
      </c>
      <c r="D29" s="43">
        <v>16</v>
      </c>
      <c r="E29" s="43">
        <v>92144428.310000002</v>
      </c>
      <c r="F29" s="43">
        <v>1342</v>
      </c>
      <c r="G29" s="43">
        <v>6504431.9800000004</v>
      </c>
      <c r="H29" s="43">
        <v>61</v>
      </c>
      <c r="I29" s="43">
        <v>12692870.050000001</v>
      </c>
      <c r="J29" s="43">
        <v>83</v>
      </c>
      <c r="K29" s="43">
        <v>7719405.4400000004</v>
      </c>
    </row>
    <row r="30" spans="1:11" ht="15" customHeight="1" x14ac:dyDescent="0.2">
      <c r="A30" s="30" t="s">
        <v>46</v>
      </c>
      <c r="B30" s="50">
        <v>443</v>
      </c>
      <c r="C30" s="50">
        <v>1902920793.51</v>
      </c>
      <c r="D30" s="43">
        <v>138</v>
      </c>
      <c r="E30" s="43">
        <v>1612389057.48</v>
      </c>
      <c r="F30" s="43">
        <v>305</v>
      </c>
      <c r="G30" s="43">
        <v>266061041.21000001</v>
      </c>
      <c r="H30" s="43">
        <v>0</v>
      </c>
      <c r="I30" s="43">
        <v>20328932.109999999</v>
      </c>
      <c r="J30" s="43">
        <v>0</v>
      </c>
      <c r="K30" s="43">
        <v>4141762.71</v>
      </c>
    </row>
    <row r="31" spans="1:11" ht="15" customHeight="1" x14ac:dyDescent="0.2">
      <c r="A31" s="30" t="s">
        <v>50</v>
      </c>
      <c r="B31" s="50">
        <v>10293</v>
      </c>
      <c r="C31" s="50">
        <v>4774965058.6499996</v>
      </c>
      <c r="D31" s="43">
        <v>1080</v>
      </c>
      <c r="E31" s="43">
        <v>3991309699.4899998</v>
      </c>
      <c r="F31" s="43">
        <v>7885</v>
      </c>
      <c r="G31" s="43">
        <v>449593717.49000001</v>
      </c>
      <c r="H31" s="43">
        <v>199</v>
      </c>
      <c r="I31" s="43">
        <v>141195143.16999999</v>
      </c>
      <c r="J31" s="43">
        <v>1129</v>
      </c>
      <c r="K31" s="43">
        <v>192866498.5</v>
      </c>
    </row>
    <row r="32" spans="1:11" ht="15" customHeight="1" x14ac:dyDescent="0.2">
      <c r="A32" s="30" t="s">
        <v>51</v>
      </c>
      <c r="B32" s="50">
        <v>24397</v>
      </c>
      <c r="C32" s="50">
        <v>5687771164.3500004</v>
      </c>
      <c r="D32" s="43">
        <v>1375</v>
      </c>
      <c r="E32" s="43">
        <v>3290916299.3499999</v>
      </c>
      <c r="F32" s="43">
        <v>21919</v>
      </c>
      <c r="G32" s="43">
        <v>954952812.11000001</v>
      </c>
      <c r="H32" s="43">
        <v>144</v>
      </c>
      <c r="I32" s="43">
        <v>765170928.88999999</v>
      </c>
      <c r="J32" s="43">
        <v>959</v>
      </c>
      <c r="K32" s="43">
        <v>676731124</v>
      </c>
    </row>
    <row r="33" spans="1:11" ht="15" customHeight="1" x14ac:dyDescent="0.2">
      <c r="A33" s="30" t="s">
        <v>47</v>
      </c>
      <c r="B33" s="50">
        <v>13856</v>
      </c>
      <c r="C33" s="50">
        <v>2325294078.1999998</v>
      </c>
      <c r="D33" s="43">
        <v>673</v>
      </c>
      <c r="E33" s="43">
        <v>1907522575.8299999</v>
      </c>
      <c r="F33" s="43">
        <v>8125</v>
      </c>
      <c r="G33" s="43">
        <v>219792880.34999999</v>
      </c>
      <c r="H33" s="43">
        <v>4604</v>
      </c>
      <c r="I33" s="43">
        <v>47687374.810000002</v>
      </c>
      <c r="J33" s="43">
        <v>454</v>
      </c>
      <c r="K33" s="43">
        <v>150291247.21000001</v>
      </c>
    </row>
    <row r="34" spans="1:11" ht="15" customHeight="1" x14ac:dyDescent="0.2">
      <c r="A34" s="30"/>
      <c r="B34" s="50"/>
      <c r="C34" s="50"/>
      <c r="D34" s="43"/>
      <c r="E34" s="43"/>
      <c r="F34" s="43"/>
      <c r="G34" s="43"/>
      <c r="H34" s="43"/>
      <c r="I34" s="43"/>
      <c r="J34" s="43"/>
      <c r="K34" s="43"/>
    </row>
    <row r="35" spans="1:11" ht="15" customHeight="1" x14ac:dyDescent="0.2">
      <c r="A35" s="30"/>
      <c r="B35" s="50"/>
      <c r="C35" s="50"/>
      <c r="D35" s="43"/>
      <c r="E35" s="43"/>
      <c r="F35" s="43"/>
      <c r="G35" s="43"/>
      <c r="H35" s="43"/>
      <c r="I35" s="43"/>
      <c r="J35" s="43"/>
      <c r="K35" s="43"/>
    </row>
    <row r="36" spans="1:11" ht="15" customHeight="1" x14ac:dyDescent="0.2">
      <c r="A36" s="31" t="s">
        <v>52</v>
      </c>
      <c r="B36" s="32">
        <v>121762</v>
      </c>
      <c r="C36" s="32">
        <v>34314551627.010002</v>
      </c>
      <c r="D36" s="33">
        <v>20873</v>
      </c>
      <c r="E36" s="33">
        <v>25249807946.700005</v>
      </c>
      <c r="F36" s="33">
        <v>90908</v>
      </c>
      <c r="G36" s="33">
        <v>4654810469.3199997</v>
      </c>
      <c r="H36" s="33">
        <v>2232</v>
      </c>
      <c r="I36" s="33">
        <v>1006561707.1200001</v>
      </c>
      <c r="J36" s="33">
        <v>7749</v>
      </c>
      <c r="K36" s="73">
        <v>3403371503.8699994</v>
      </c>
    </row>
    <row r="37" spans="1:11" ht="15" customHeight="1" thickBot="1" x14ac:dyDescent="0.25">
      <c r="A37" s="37"/>
      <c r="B37" s="37"/>
      <c r="C37" s="37"/>
      <c r="D37" s="44"/>
      <c r="E37" s="44"/>
      <c r="F37" s="44"/>
      <c r="G37" s="44"/>
      <c r="H37" s="44"/>
      <c r="I37" s="44"/>
      <c r="J37" s="44"/>
      <c r="K37" s="44"/>
    </row>
    <row r="38" spans="1:11" x14ac:dyDescent="0.2">
      <c r="A38" s="39" t="s">
        <v>53</v>
      </c>
    </row>
    <row r="39" spans="1:11" x14ac:dyDescent="0.2">
      <c r="A39" s="39" t="s">
        <v>54</v>
      </c>
    </row>
    <row r="40" spans="1:11" x14ac:dyDescent="0.2">
      <c r="A40" s="39" t="s">
        <v>55</v>
      </c>
    </row>
    <row r="41" spans="1:11" x14ac:dyDescent="0.2">
      <c r="A41" s="39" t="s">
        <v>72</v>
      </c>
    </row>
    <row r="42" spans="1:11" x14ac:dyDescent="0.2">
      <c r="A42" s="40" t="s">
        <v>22</v>
      </c>
      <c r="B42" s="41"/>
      <c r="C42" s="41"/>
      <c r="D42" s="41"/>
      <c r="E42" s="41"/>
    </row>
    <row r="44" spans="1:11" x14ac:dyDescent="0.2">
      <c r="E44" s="45"/>
    </row>
    <row r="45" spans="1:11" x14ac:dyDescent="0.2">
      <c r="E45" s="45"/>
    </row>
  </sheetData>
  <mergeCells count="11">
    <mergeCell ref="J11:K11"/>
    <mergeCell ref="A4:K4"/>
    <mergeCell ref="A5:K5"/>
    <mergeCell ref="A6:K6"/>
    <mergeCell ref="A7:K7"/>
    <mergeCell ref="A8:K8"/>
    <mergeCell ref="A11:A12"/>
    <mergeCell ref="B11:C11"/>
    <mergeCell ref="D11:E11"/>
    <mergeCell ref="F11:G11"/>
    <mergeCell ref="H11:I11"/>
  </mergeCells>
  <pageMargins left="0" right="0" top="0" bottom="0" header="0.31496062992125984" footer="0.31496062992125984"/>
  <pageSetup scale="71"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DD45"/>
  <sheetViews>
    <sheetView workbookViewId="0">
      <selection activeCell="Q34" sqref="Q34"/>
    </sheetView>
  </sheetViews>
  <sheetFormatPr defaultColWidth="11.42578125" defaultRowHeight="12.75" x14ac:dyDescent="0.2"/>
  <cols>
    <col min="1" max="1" width="43.28515625" style="25" customWidth="1"/>
    <col min="2" max="2" width="10.28515625" style="25" customWidth="1"/>
    <col min="3" max="3" width="18.5703125" style="25" customWidth="1"/>
    <col min="4" max="4" width="11.28515625" style="25" customWidth="1"/>
    <col min="5" max="5" width="22.7109375" style="25" customWidth="1"/>
    <col min="6" max="6" width="11.85546875" style="25" customWidth="1"/>
    <col min="7" max="7" width="20.28515625" style="25" customWidth="1"/>
    <col min="8" max="8" width="7.7109375" style="25" customWidth="1"/>
    <col min="9" max="9" width="15.7109375" style="25" customWidth="1"/>
    <col min="10" max="10" width="11.140625" style="25" customWidth="1"/>
    <col min="11" max="11" width="17.28515625" style="25" customWidth="1"/>
    <col min="12" max="12" width="11.42578125" style="25"/>
    <col min="13" max="21" width="20.140625" style="25" customWidth="1"/>
    <col min="22" max="24" width="21.28515625" style="25" customWidth="1"/>
    <col min="25" max="33" width="20.140625" style="25" customWidth="1"/>
    <col min="34" max="36" width="21.28515625" style="25" customWidth="1"/>
    <col min="37" max="45" width="20.140625" style="25" customWidth="1"/>
    <col min="46" max="48" width="21.28515625" style="25" customWidth="1"/>
    <col min="49" max="57" width="20.140625" style="25" customWidth="1"/>
    <col min="58" max="60" width="21.28515625" style="25" customWidth="1"/>
    <col min="61" max="69" width="20" style="25" customWidth="1"/>
    <col min="70" max="72" width="21.140625" style="25" customWidth="1"/>
    <col min="73" max="81" width="20" style="25" customWidth="1"/>
    <col min="82" max="84" width="21.140625" style="25" customWidth="1"/>
    <col min="85" max="93" width="20.140625" style="25" customWidth="1"/>
    <col min="94" max="96" width="21.28515625" style="25" customWidth="1"/>
    <col min="97" max="105" width="20.140625" style="25" bestFit="1" customWidth="1"/>
    <col min="106" max="108" width="21.28515625" style="25" bestFit="1" customWidth="1"/>
    <col min="109" max="256" width="11.42578125" style="25"/>
    <col min="257" max="257" width="43.28515625" style="25" customWidth="1"/>
    <col min="258" max="258" width="10.28515625" style="25" customWidth="1"/>
    <col min="259" max="259" width="18.5703125" style="25" customWidth="1"/>
    <col min="260" max="260" width="11.28515625" style="25" bestFit="1" customWidth="1"/>
    <col min="261" max="261" width="22.7109375" style="25" customWidth="1"/>
    <col min="262" max="262" width="11.85546875" style="25" bestFit="1" customWidth="1"/>
    <col min="263" max="263" width="20.28515625" style="25" customWidth="1"/>
    <col min="264" max="264" width="7.7109375" style="25" customWidth="1"/>
    <col min="265" max="265" width="15.7109375" style="25" customWidth="1"/>
    <col min="266" max="266" width="11.140625" style="25" customWidth="1"/>
    <col min="267" max="267" width="17.28515625" style="25" customWidth="1"/>
    <col min="268" max="268" width="11.42578125" style="25"/>
    <col min="269" max="277" width="20.140625" style="25" customWidth="1"/>
    <col min="278" max="280" width="21.28515625" style="25" customWidth="1"/>
    <col min="281" max="289" width="20.140625" style="25" customWidth="1"/>
    <col min="290" max="292" width="21.28515625" style="25" customWidth="1"/>
    <col min="293" max="301" width="20.140625" style="25" customWidth="1"/>
    <col min="302" max="304" width="21.28515625" style="25" customWidth="1"/>
    <col min="305" max="313" width="20.140625" style="25" customWidth="1"/>
    <col min="314" max="316" width="21.28515625" style="25" customWidth="1"/>
    <col min="317" max="325" width="20" style="25" customWidth="1"/>
    <col min="326" max="328" width="21.140625" style="25" customWidth="1"/>
    <col min="329" max="337" width="20" style="25" customWidth="1"/>
    <col min="338" max="340" width="21.140625" style="25" customWidth="1"/>
    <col min="341" max="349" width="20.140625" style="25" customWidth="1"/>
    <col min="350" max="352" width="21.28515625" style="25" customWidth="1"/>
    <col min="353" max="361" width="20.140625" style="25" bestFit="1" customWidth="1"/>
    <col min="362" max="364" width="21.28515625" style="25" bestFit="1" customWidth="1"/>
    <col min="365" max="512" width="11.42578125" style="25"/>
    <col min="513" max="513" width="43.28515625" style="25" customWidth="1"/>
    <col min="514" max="514" width="10.28515625" style="25" customWidth="1"/>
    <col min="515" max="515" width="18.5703125" style="25" customWidth="1"/>
    <col min="516" max="516" width="11.28515625" style="25" bestFit="1" customWidth="1"/>
    <col min="517" max="517" width="22.7109375" style="25" customWidth="1"/>
    <col min="518" max="518" width="11.85546875" style="25" bestFit="1" customWidth="1"/>
    <col min="519" max="519" width="20.28515625" style="25" customWidth="1"/>
    <col min="520" max="520" width="7.7109375" style="25" customWidth="1"/>
    <col min="521" max="521" width="15.7109375" style="25" customWidth="1"/>
    <col min="522" max="522" width="11.140625" style="25" customWidth="1"/>
    <col min="523" max="523" width="17.28515625" style="25" customWidth="1"/>
    <col min="524" max="524" width="11.42578125" style="25"/>
    <col min="525" max="533" width="20.140625" style="25" customWidth="1"/>
    <col min="534" max="536" width="21.28515625" style="25" customWidth="1"/>
    <col min="537" max="545" width="20.140625" style="25" customWidth="1"/>
    <col min="546" max="548" width="21.28515625" style="25" customWidth="1"/>
    <col min="549" max="557" width="20.140625" style="25" customWidth="1"/>
    <col min="558" max="560" width="21.28515625" style="25" customWidth="1"/>
    <col min="561" max="569" width="20.140625" style="25" customWidth="1"/>
    <col min="570" max="572" width="21.28515625" style="25" customWidth="1"/>
    <col min="573" max="581" width="20" style="25" customWidth="1"/>
    <col min="582" max="584" width="21.140625" style="25" customWidth="1"/>
    <col min="585" max="593" width="20" style="25" customWidth="1"/>
    <col min="594" max="596" width="21.140625" style="25" customWidth="1"/>
    <col min="597" max="605" width="20.140625" style="25" customWidth="1"/>
    <col min="606" max="608" width="21.28515625" style="25" customWidth="1"/>
    <col min="609" max="617" width="20.140625" style="25" bestFit="1" customWidth="1"/>
    <col min="618" max="620" width="21.28515625" style="25" bestFit="1" customWidth="1"/>
    <col min="621" max="768" width="11.42578125" style="25"/>
    <col min="769" max="769" width="43.28515625" style="25" customWidth="1"/>
    <col min="770" max="770" width="10.28515625" style="25" customWidth="1"/>
    <col min="771" max="771" width="18.5703125" style="25" customWidth="1"/>
    <col min="772" max="772" width="11.28515625" style="25" bestFit="1" customWidth="1"/>
    <col min="773" max="773" width="22.7109375" style="25" customWidth="1"/>
    <col min="774" max="774" width="11.85546875" style="25" bestFit="1" customWidth="1"/>
    <col min="775" max="775" width="20.28515625" style="25" customWidth="1"/>
    <col min="776" max="776" width="7.7109375" style="25" customWidth="1"/>
    <col min="777" max="777" width="15.7109375" style="25" customWidth="1"/>
    <col min="778" max="778" width="11.140625" style="25" customWidth="1"/>
    <col min="779" max="779" width="17.28515625" style="25" customWidth="1"/>
    <col min="780" max="780" width="11.42578125" style="25"/>
    <col min="781" max="789" width="20.140625" style="25" customWidth="1"/>
    <col min="790" max="792" width="21.28515625" style="25" customWidth="1"/>
    <col min="793" max="801" width="20.140625" style="25" customWidth="1"/>
    <col min="802" max="804" width="21.28515625" style="25" customWidth="1"/>
    <col min="805" max="813" width="20.140625" style="25" customWidth="1"/>
    <col min="814" max="816" width="21.28515625" style="25" customWidth="1"/>
    <col min="817" max="825" width="20.140625" style="25" customWidth="1"/>
    <col min="826" max="828" width="21.28515625" style="25" customWidth="1"/>
    <col min="829" max="837" width="20" style="25" customWidth="1"/>
    <col min="838" max="840" width="21.140625" style="25" customWidth="1"/>
    <col min="841" max="849" width="20" style="25" customWidth="1"/>
    <col min="850" max="852" width="21.140625" style="25" customWidth="1"/>
    <col min="853" max="861" width="20.140625" style="25" customWidth="1"/>
    <col min="862" max="864" width="21.28515625" style="25" customWidth="1"/>
    <col min="865" max="873" width="20.140625" style="25" bestFit="1" customWidth="1"/>
    <col min="874" max="876" width="21.28515625" style="25" bestFit="1" customWidth="1"/>
    <col min="877" max="1024" width="11.42578125" style="25"/>
    <col min="1025" max="1025" width="43.28515625" style="25" customWidth="1"/>
    <col min="1026" max="1026" width="10.28515625" style="25" customWidth="1"/>
    <col min="1027" max="1027" width="18.5703125" style="25" customWidth="1"/>
    <col min="1028" max="1028" width="11.28515625" style="25" bestFit="1" customWidth="1"/>
    <col min="1029" max="1029" width="22.7109375" style="25" customWidth="1"/>
    <col min="1030" max="1030" width="11.85546875" style="25" bestFit="1" customWidth="1"/>
    <col min="1031" max="1031" width="20.28515625" style="25" customWidth="1"/>
    <col min="1032" max="1032" width="7.7109375" style="25" customWidth="1"/>
    <col min="1033" max="1033" width="15.7109375" style="25" customWidth="1"/>
    <col min="1034" max="1034" width="11.140625" style="25" customWidth="1"/>
    <col min="1035" max="1035" width="17.28515625" style="25" customWidth="1"/>
    <col min="1036" max="1036" width="11.42578125" style="25"/>
    <col min="1037" max="1045" width="20.140625" style="25" customWidth="1"/>
    <col min="1046" max="1048" width="21.28515625" style="25" customWidth="1"/>
    <col min="1049" max="1057" width="20.140625" style="25" customWidth="1"/>
    <col min="1058" max="1060" width="21.28515625" style="25" customWidth="1"/>
    <col min="1061" max="1069" width="20.140625" style="25" customWidth="1"/>
    <col min="1070" max="1072" width="21.28515625" style="25" customWidth="1"/>
    <col min="1073" max="1081" width="20.140625" style="25" customWidth="1"/>
    <col min="1082" max="1084" width="21.28515625" style="25" customWidth="1"/>
    <col min="1085" max="1093" width="20" style="25" customWidth="1"/>
    <col min="1094" max="1096" width="21.140625" style="25" customWidth="1"/>
    <col min="1097" max="1105" width="20" style="25" customWidth="1"/>
    <col min="1106" max="1108" width="21.140625" style="25" customWidth="1"/>
    <col min="1109" max="1117" width="20.140625" style="25" customWidth="1"/>
    <col min="1118" max="1120" width="21.28515625" style="25" customWidth="1"/>
    <col min="1121" max="1129" width="20.140625" style="25" bestFit="1" customWidth="1"/>
    <col min="1130" max="1132" width="21.28515625" style="25" bestFit="1" customWidth="1"/>
    <col min="1133" max="1280" width="11.42578125" style="25"/>
    <col min="1281" max="1281" width="43.28515625" style="25" customWidth="1"/>
    <col min="1282" max="1282" width="10.28515625" style="25" customWidth="1"/>
    <col min="1283" max="1283" width="18.5703125" style="25" customWidth="1"/>
    <col min="1284" max="1284" width="11.28515625" style="25" bestFit="1" customWidth="1"/>
    <col min="1285" max="1285" width="22.7109375" style="25" customWidth="1"/>
    <col min="1286" max="1286" width="11.85546875" style="25" bestFit="1" customWidth="1"/>
    <col min="1287" max="1287" width="20.28515625" style="25" customWidth="1"/>
    <col min="1288" max="1288" width="7.7109375" style="25" customWidth="1"/>
    <col min="1289" max="1289" width="15.7109375" style="25" customWidth="1"/>
    <col min="1290" max="1290" width="11.140625" style="25" customWidth="1"/>
    <col min="1291" max="1291" width="17.28515625" style="25" customWidth="1"/>
    <col min="1292" max="1292" width="11.42578125" style="25"/>
    <col min="1293" max="1301" width="20.140625" style="25" customWidth="1"/>
    <col min="1302" max="1304" width="21.28515625" style="25" customWidth="1"/>
    <col min="1305" max="1313" width="20.140625" style="25" customWidth="1"/>
    <col min="1314" max="1316" width="21.28515625" style="25" customWidth="1"/>
    <col min="1317" max="1325" width="20.140625" style="25" customWidth="1"/>
    <col min="1326" max="1328" width="21.28515625" style="25" customWidth="1"/>
    <col min="1329" max="1337" width="20.140625" style="25" customWidth="1"/>
    <col min="1338" max="1340" width="21.28515625" style="25" customWidth="1"/>
    <col min="1341" max="1349" width="20" style="25" customWidth="1"/>
    <col min="1350" max="1352" width="21.140625" style="25" customWidth="1"/>
    <col min="1353" max="1361" width="20" style="25" customWidth="1"/>
    <col min="1362" max="1364" width="21.140625" style="25" customWidth="1"/>
    <col min="1365" max="1373" width="20.140625" style="25" customWidth="1"/>
    <col min="1374" max="1376" width="21.28515625" style="25" customWidth="1"/>
    <col min="1377" max="1385" width="20.140625" style="25" bestFit="1" customWidth="1"/>
    <col min="1386" max="1388" width="21.28515625" style="25" bestFit="1" customWidth="1"/>
    <col min="1389" max="1536" width="11.42578125" style="25"/>
    <col min="1537" max="1537" width="43.28515625" style="25" customWidth="1"/>
    <col min="1538" max="1538" width="10.28515625" style="25" customWidth="1"/>
    <col min="1539" max="1539" width="18.5703125" style="25" customWidth="1"/>
    <col min="1540" max="1540" width="11.28515625" style="25" bestFit="1" customWidth="1"/>
    <col min="1541" max="1541" width="22.7109375" style="25" customWidth="1"/>
    <col min="1542" max="1542" width="11.85546875" style="25" bestFit="1" customWidth="1"/>
    <col min="1543" max="1543" width="20.28515625" style="25" customWidth="1"/>
    <col min="1544" max="1544" width="7.7109375" style="25" customWidth="1"/>
    <col min="1545" max="1545" width="15.7109375" style="25" customWidth="1"/>
    <col min="1546" max="1546" width="11.140625" style="25" customWidth="1"/>
    <col min="1547" max="1547" width="17.28515625" style="25" customWidth="1"/>
    <col min="1548" max="1548" width="11.42578125" style="25"/>
    <col min="1549" max="1557" width="20.140625" style="25" customWidth="1"/>
    <col min="1558" max="1560" width="21.28515625" style="25" customWidth="1"/>
    <col min="1561" max="1569" width="20.140625" style="25" customWidth="1"/>
    <col min="1570" max="1572" width="21.28515625" style="25" customWidth="1"/>
    <col min="1573" max="1581" width="20.140625" style="25" customWidth="1"/>
    <col min="1582" max="1584" width="21.28515625" style="25" customWidth="1"/>
    <col min="1585" max="1593" width="20.140625" style="25" customWidth="1"/>
    <col min="1594" max="1596" width="21.28515625" style="25" customWidth="1"/>
    <col min="1597" max="1605" width="20" style="25" customWidth="1"/>
    <col min="1606" max="1608" width="21.140625" style="25" customWidth="1"/>
    <col min="1609" max="1617" width="20" style="25" customWidth="1"/>
    <col min="1618" max="1620" width="21.140625" style="25" customWidth="1"/>
    <col min="1621" max="1629" width="20.140625" style="25" customWidth="1"/>
    <col min="1630" max="1632" width="21.28515625" style="25" customWidth="1"/>
    <col min="1633" max="1641" width="20.140625" style="25" bestFit="1" customWidth="1"/>
    <col min="1642" max="1644" width="21.28515625" style="25" bestFit="1" customWidth="1"/>
    <col min="1645" max="1792" width="11.42578125" style="25"/>
    <col min="1793" max="1793" width="43.28515625" style="25" customWidth="1"/>
    <col min="1794" max="1794" width="10.28515625" style="25" customWidth="1"/>
    <col min="1795" max="1795" width="18.5703125" style="25" customWidth="1"/>
    <col min="1796" max="1796" width="11.28515625" style="25" bestFit="1" customWidth="1"/>
    <col min="1797" max="1797" width="22.7109375" style="25" customWidth="1"/>
    <col min="1798" max="1798" width="11.85546875" style="25" bestFit="1" customWidth="1"/>
    <col min="1799" max="1799" width="20.28515625" style="25" customWidth="1"/>
    <col min="1800" max="1800" width="7.7109375" style="25" customWidth="1"/>
    <col min="1801" max="1801" width="15.7109375" style="25" customWidth="1"/>
    <col min="1802" max="1802" width="11.140625" style="25" customWidth="1"/>
    <col min="1803" max="1803" width="17.28515625" style="25" customWidth="1"/>
    <col min="1804" max="1804" width="11.42578125" style="25"/>
    <col min="1805" max="1813" width="20.140625" style="25" customWidth="1"/>
    <col min="1814" max="1816" width="21.28515625" style="25" customWidth="1"/>
    <col min="1817" max="1825" width="20.140625" style="25" customWidth="1"/>
    <col min="1826" max="1828" width="21.28515625" style="25" customWidth="1"/>
    <col min="1829" max="1837" width="20.140625" style="25" customWidth="1"/>
    <col min="1838" max="1840" width="21.28515625" style="25" customWidth="1"/>
    <col min="1841" max="1849" width="20.140625" style="25" customWidth="1"/>
    <col min="1850" max="1852" width="21.28515625" style="25" customWidth="1"/>
    <col min="1853" max="1861" width="20" style="25" customWidth="1"/>
    <col min="1862" max="1864" width="21.140625" style="25" customWidth="1"/>
    <col min="1865" max="1873" width="20" style="25" customWidth="1"/>
    <col min="1874" max="1876" width="21.140625" style="25" customWidth="1"/>
    <col min="1877" max="1885" width="20.140625" style="25" customWidth="1"/>
    <col min="1886" max="1888" width="21.28515625" style="25" customWidth="1"/>
    <col min="1889" max="1897" width="20.140625" style="25" bestFit="1" customWidth="1"/>
    <col min="1898" max="1900" width="21.28515625" style="25" bestFit="1" customWidth="1"/>
    <col min="1901" max="2048" width="11.42578125" style="25"/>
    <col min="2049" max="2049" width="43.28515625" style="25" customWidth="1"/>
    <col min="2050" max="2050" width="10.28515625" style="25" customWidth="1"/>
    <col min="2051" max="2051" width="18.5703125" style="25" customWidth="1"/>
    <col min="2052" max="2052" width="11.28515625" style="25" bestFit="1" customWidth="1"/>
    <col min="2053" max="2053" width="22.7109375" style="25" customWidth="1"/>
    <col min="2054" max="2054" width="11.85546875" style="25" bestFit="1" customWidth="1"/>
    <col min="2055" max="2055" width="20.28515625" style="25" customWidth="1"/>
    <col min="2056" max="2056" width="7.7109375" style="25" customWidth="1"/>
    <col min="2057" max="2057" width="15.7109375" style="25" customWidth="1"/>
    <col min="2058" max="2058" width="11.140625" style="25" customWidth="1"/>
    <col min="2059" max="2059" width="17.28515625" style="25" customWidth="1"/>
    <col min="2060" max="2060" width="11.42578125" style="25"/>
    <col min="2061" max="2069" width="20.140625" style="25" customWidth="1"/>
    <col min="2070" max="2072" width="21.28515625" style="25" customWidth="1"/>
    <col min="2073" max="2081" width="20.140625" style="25" customWidth="1"/>
    <col min="2082" max="2084" width="21.28515625" style="25" customWidth="1"/>
    <col min="2085" max="2093" width="20.140625" style="25" customWidth="1"/>
    <col min="2094" max="2096" width="21.28515625" style="25" customWidth="1"/>
    <col min="2097" max="2105" width="20.140625" style="25" customWidth="1"/>
    <col min="2106" max="2108" width="21.28515625" style="25" customWidth="1"/>
    <col min="2109" max="2117" width="20" style="25" customWidth="1"/>
    <col min="2118" max="2120" width="21.140625" style="25" customWidth="1"/>
    <col min="2121" max="2129" width="20" style="25" customWidth="1"/>
    <col min="2130" max="2132" width="21.140625" style="25" customWidth="1"/>
    <col min="2133" max="2141" width="20.140625" style="25" customWidth="1"/>
    <col min="2142" max="2144" width="21.28515625" style="25" customWidth="1"/>
    <col min="2145" max="2153" width="20.140625" style="25" bestFit="1" customWidth="1"/>
    <col min="2154" max="2156" width="21.28515625" style="25" bestFit="1" customWidth="1"/>
    <col min="2157" max="2304" width="11.42578125" style="25"/>
    <col min="2305" max="2305" width="43.28515625" style="25" customWidth="1"/>
    <col min="2306" max="2306" width="10.28515625" style="25" customWidth="1"/>
    <col min="2307" max="2307" width="18.5703125" style="25" customWidth="1"/>
    <col min="2308" max="2308" width="11.28515625" style="25" bestFit="1" customWidth="1"/>
    <col min="2309" max="2309" width="22.7109375" style="25" customWidth="1"/>
    <col min="2310" max="2310" width="11.85546875" style="25" bestFit="1" customWidth="1"/>
    <col min="2311" max="2311" width="20.28515625" style="25" customWidth="1"/>
    <col min="2312" max="2312" width="7.7109375" style="25" customWidth="1"/>
    <col min="2313" max="2313" width="15.7109375" style="25" customWidth="1"/>
    <col min="2314" max="2314" width="11.140625" style="25" customWidth="1"/>
    <col min="2315" max="2315" width="17.28515625" style="25" customWidth="1"/>
    <col min="2316" max="2316" width="11.42578125" style="25"/>
    <col min="2317" max="2325" width="20.140625" style="25" customWidth="1"/>
    <col min="2326" max="2328" width="21.28515625" style="25" customWidth="1"/>
    <col min="2329" max="2337" width="20.140625" style="25" customWidth="1"/>
    <col min="2338" max="2340" width="21.28515625" style="25" customWidth="1"/>
    <col min="2341" max="2349" width="20.140625" style="25" customWidth="1"/>
    <col min="2350" max="2352" width="21.28515625" style="25" customWidth="1"/>
    <col min="2353" max="2361" width="20.140625" style="25" customWidth="1"/>
    <col min="2362" max="2364" width="21.28515625" style="25" customWidth="1"/>
    <col min="2365" max="2373" width="20" style="25" customWidth="1"/>
    <col min="2374" max="2376" width="21.140625" style="25" customWidth="1"/>
    <col min="2377" max="2385" width="20" style="25" customWidth="1"/>
    <col min="2386" max="2388" width="21.140625" style="25" customWidth="1"/>
    <col min="2389" max="2397" width="20.140625" style="25" customWidth="1"/>
    <col min="2398" max="2400" width="21.28515625" style="25" customWidth="1"/>
    <col min="2401" max="2409" width="20.140625" style="25" bestFit="1" customWidth="1"/>
    <col min="2410" max="2412" width="21.28515625" style="25" bestFit="1" customWidth="1"/>
    <col min="2413" max="2560" width="11.42578125" style="25"/>
    <col min="2561" max="2561" width="43.28515625" style="25" customWidth="1"/>
    <col min="2562" max="2562" width="10.28515625" style="25" customWidth="1"/>
    <col min="2563" max="2563" width="18.5703125" style="25" customWidth="1"/>
    <col min="2564" max="2564" width="11.28515625" style="25" bestFit="1" customWidth="1"/>
    <col min="2565" max="2565" width="22.7109375" style="25" customWidth="1"/>
    <col min="2566" max="2566" width="11.85546875" style="25" bestFit="1" customWidth="1"/>
    <col min="2567" max="2567" width="20.28515625" style="25" customWidth="1"/>
    <col min="2568" max="2568" width="7.7109375" style="25" customWidth="1"/>
    <col min="2569" max="2569" width="15.7109375" style="25" customWidth="1"/>
    <col min="2570" max="2570" width="11.140625" style="25" customWidth="1"/>
    <col min="2571" max="2571" width="17.28515625" style="25" customWidth="1"/>
    <col min="2572" max="2572" width="11.42578125" style="25"/>
    <col min="2573" max="2581" width="20.140625" style="25" customWidth="1"/>
    <col min="2582" max="2584" width="21.28515625" style="25" customWidth="1"/>
    <col min="2585" max="2593" width="20.140625" style="25" customWidth="1"/>
    <col min="2594" max="2596" width="21.28515625" style="25" customWidth="1"/>
    <col min="2597" max="2605" width="20.140625" style="25" customWidth="1"/>
    <col min="2606" max="2608" width="21.28515625" style="25" customWidth="1"/>
    <col min="2609" max="2617" width="20.140625" style="25" customWidth="1"/>
    <col min="2618" max="2620" width="21.28515625" style="25" customWidth="1"/>
    <col min="2621" max="2629" width="20" style="25" customWidth="1"/>
    <col min="2630" max="2632" width="21.140625" style="25" customWidth="1"/>
    <col min="2633" max="2641" width="20" style="25" customWidth="1"/>
    <col min="2642" max="2644" width="21.140625" style="25" customWidth="1"/>
    <col min="2645" max="2653" width="20.140625" style="25" customWidth="1"/>
    <col min="2654" max="2656" width="21.28515625" style="25" customWidth="1"/>
    <col min="2657" max="2665" width="20.140625" style="25" bestFit="1" customWidth="1"/>
    <col min="2666" max="2668" width="21.28515625" style="25" bestFit="1" customWidth="1"/>
    <col min="2669" max="2816" width="11.42578125" style="25"/>
    <col min="2817" max="2817" width="43.28515625" style="25" customWidth="1"/>
    <col min="2818" max="2818" width="10.28515625" style="25" customWidth="1"/>
    <col min="2819" max="2819" width="18.5703125" style="25" customWidth="1"/>
    <col min="2820" max="2820" width="11.28515625" style="25" bestFit="1" customWidth="1"/>
    <col min="2821" max="2821" width="22.7109375" style="25" customWidth="1"/>
    <col min="2822" max="2822" width="11.85546875" style="25" bestFit="1" customWidth="1"/>
    <col min="2823" max="2823" width="20.28515625" style="25" customWidth="1"/>
    <col min="2824" max="2824" width="7.7109375" style="25" customWidth="1"/>
    <col min="2825" max="2825" width="15.7109375" style="25" customWidth="1"/>
    <col min="2826" max="2826" width="11.140625" style="25" customWidth="1"/>
    <col min="2827" max="2827" width="17.28515625" style="25" customWidth="1"/>
    <col min="2828" max="2828" width="11.42578125" style="25"/>
    <col min="2829" max="2837" width="20.140625" style="25" customWidth="1"/>
    <col min="2838" max="2840" width="21.28515625" style="25" customWidth="1"/>
    <col min="2841" max="2849" width="20.140625" style="25" customWidth="1"/>
    <col min="2850" max="2852" width="21.28515625" style="25" customWidth="1"/>
    <col min="2853" max="2861" width="20.140625" style="25" customWidth="1"/>
    <col min="2862" max="2864" width="21.28515625" style="25" customWidth="1"/>
    <col min="2865" max="2873" width="20.140625" style="25" customWidth="1"/>
    <col min="2874" max="2876" width="21.28515625" style="25" customWidth="1"/>
    <col min="2877" max="2885" width="20" style="25" customWidth="1"/>
    <col min="2886" max="2888" width="21.140625" style="25" customWidth="1"/>
    <col min="2889" max="2897" width="20" style="25" customWidth="1"/>
    <col min="2898" max="2900" width="21.140625" style="25" customWidth="1"/>
    <col min="2901" max="2909" width="20.140625" style="25" customWidth="1"/>
    <col min="2910" max="2912" width="21.28515625" style="25" customWidth="1"/>
    <col min="2913" max="2921" width="20.140625" style="25" bestFit="1" customWidth="1"/>
    <col min="2922" max="2924" width="21.28515625" style="25" bestFit="1" customWidth="1"/>
    <col min="2925" max="3072" width="11.42578125" style="25"/>
    <col min="3073" max="3073" width="43.28515625" style="25" customWidth="1"/>
    <col min="3074" max="3074" width="10.28515625" style="25" customWidth="1"/>
    <col min="3075" max="3075" width="18.5703125" style="25" customWidth="1"/>
    <col min="3076" max="3076" width="11.28515625" style="25" bestFit="1" customWidth="1"/>
    <col min="3077" max="3077" width="22.7109375" style="25" customWidth="1"/>
    <col min="3078" max="3078" width="11.85546875" style="25" bestFit="1" customWidth="1"/>
    <col min="3079" max="3079" width="20.28515625" style="25" customWidth="1"/>
    <col min="3080" max="3080" width="7.7109375" style="25" customWidth="1"/>
    <col min="3081" max="3081" width="15.7109375" style="25" customWidth="1"/>
    <col min="3082" max="3082" width="11.140625" style="25" customWidth="1"/>
    <col min="3083" max="3083" width="17.28515625" style="25" customWidth="1"/>
    <col min="3084" max="3084" width="11.42578125" style="25"/>
    <col min="3085" max="3093" width="20.140625" style="25" customWidth="1"/>
    <col min="3094" max="3096" width="21.28515625" style="25" customWidth="1"/>
    <col min="3097" max="3105" width="20.140625" style="25" customWidth="1"/>
    <col min="3106" max="3108" width="21.28515625" style="25" customWidth="1"/>
    <col min="3109" max="3117" width="20.140625" style="25" customWidth="1"/>
    <col min="3118" max="3120" width="21.28515625" style="25" customWidth="1"/>
    <col min="3121" max="3129" width="20.140625" style="25" customWidth="1"/>
    <col min="3130" max="3132" width="21.28515625" style="25" customWidth="1"/>
    <col min="3133" max="3141" width="20" style="25" customWidth="1"/>
    <col min="3142" max="3144" width="21.140625" style="25" customWidth="1"/>
    <col min="3145" max="3153" width="20" style="25" customWidth="1"/>
    <col min="3154" max="3156" width="21.140625" style="25" customWidth="1"/>
    <col min="3157" max="3165" width="20.140625" style="25" customWidth="1"/>
    <col min="3166" max="3168" width="21.28515625" style="25" customWidth="1"/>
    <col min="3169" max="3177" width="20.140625" style="25" bestFit="1" customWidth="1"/>
    <col min="3178" max="3180" width="21.28515625" style="25" bestFit="1" customWidth="1"/>
    <col min="3181" max="3328" width="11.42578125" style="25"/>
    <col min="3329" max="3329" width="43.28515625" style="25" customWidth="1"/>
    <col min="3330" max="3330" width="10.28515625" style="25" customWidth="1"/>
    <col min="3331" max="3331" width="18.5703125" style="25" customWidth="1"/>
    <col min="3332" max="3332" width="11.28515625" style="25" bestFit="1" customWidth="1"/>
    <col min="3333" max="3333" width="22.7109375" style="25" customWidth="1"/>
    <col min="3334" max="3334" width="11.85546875" style="25" bestFit="1" customWidth="1"/>
    <col min="3335" max="3335" width="20.28515625" style="25" customWidth="1"/>
    <col min="3336" max="3336" width="7.7109375" style="25" customWidth="1"/>
    <col min="3337" max="3337" width="15.7109375" style="25" customWidth="1"/>
    <col min="3338" max="3338" width="11.140625" style="25" customWidth="1"/>
    <col min="3339" max="3339" width="17.28515625" style="25" customWidth="1"/>
    <col min="3340" max="3340" width="11.42578125" style="25"/>
    <col min="3341" max="3349" width="20.140625" style="25" customWidth="1"/>
    <col min="3350" max="3352" width="21.28515625" style="25" customWidth="1"/>
    <col min="3353" max="3361" width="20.140625" style="25" customWidth="1"/>
    <col min="3362" max="3364" width="21.28515625" style="25" customWidth="1"/>
    <col min="3365" max="3373" width="20.140625" style="25" customWidth="1"/>
    <col min="3374" max="3376" width="21.28515625" style="25" customWidth="1"/>
    <col min="3377" max="3385" width="20.140625" style="25" customWidth="1"/>
    <col min="3386" max="3388" width="21.28515625" style="25" customWidth="1"/>
    <col min="3389" max="3397" width="20" style="25" customWidth="1"/>
    <col min="3398" max="3400" width="21.140625" style="25" customWidth="1"/>
    <col min="3401" max="3409" width="20" style="25" customWidth="1"/>
    <col min="3410" max="3412" width="21.140625" style="25" customWidth="1"/>
    <col min="3413" max="3421" width="20.140625" style="25" customWidth="1"/>
    <col min="3422" max="3424" width="21.28515625" style="25" customWidth="1"/>
    <col min="3425" max="3433" width="20.140625" style="25" bestFit="1" customWidth="1"/>
    <col min="3434" max="3436" width="21.28515625" style="25" bestFit="1" customWidth="1"/>
    <col min="3437" max="3584" width="11.42578125" style="25"/>
    <col min="3585" max="3585" width="43.28515625" style="25" customWidth="1"/>
    <col min="3586" max="3586" width="10.28515625" style="25" customWidth="1"/>
    <col min="3587" max="3587" width="18.5703125" style="25" customWidth="1"/>
    <col min="3588" max="3588" width="11.28515625" style="25" bestFit="1" customWidth="1"/>
    <col min="3589" max="3589" width="22.7109375" style="25" customWidth="1"/>
    <col min="3590" max="3590" width="11.85546875" style="25" bestFit="1" customWidth="1"/>
    <col min="3591" max="3591" width="20.28515625" style="25" customWidth="1"/>
    <col min="3592" max="3592" width="7.7109375" style="25" customWidth="1"/>
    <col min="3593" max="3593" width="15.7109375" style="25" customWidth="1"/>
    <col min="3594" max="3594" width="11.140625" style="25" customWidth="1"/>
    <col min="3595" max="3595" width="17.28515625" style="25" customWidth="1"/>
    <col min="3596" max="3596" width="11.42578125" style="25"/>
    <col min="3597" max="3605" width="20.140625" style="25" customWidth="1"/>
    <col min="3606" max="3608" width="21.28515625" style="25" customWidth="1"/>
    <col min="3609" max="3617" width="20.140625" style="25" customWidth="1"/>
    <col min="3618" max="3620" width="21.28515625" style="25" customWidth="1"/>
    <col min="3621" max="3629" width="20.140625" style="25" customWidth="1"/>
    <col min="3630" max="3632" width="21.28515625" style="25" customWidth="1"/>
    <col min="3633" max="3641" width="20.140625" style="25" customWidth="1"/>
    <col min="3642" max="3644" width="21.28515625" style="25" customWidth="1"/>
    <col min="3645" max="3653" width="20" style="25" customWidth="1"/>
    <col min="3654" max="3656" width="21.140625" style="25" customWidth="1"/>
    <col min="3657" max="3665" width="20" style="25" customWidth="1"/>
    <col min="3666" max="3668" width="21.140625" style="25" customWidth="1"/>
    <col min="3669" max="3677" width="20.140625" style="25" customWidth="1"/>
    <col min="3678" max="3680" width="21.28515625" style="25" customWidth="1"/>
    <col min="3681" max="3689" width="20.140625" style="25" bestFit="1" customWidth="1"/>
    <col min="3690" max="3692" width="21.28515625" style="25" bestFit="1" customWidth="1"/>
    <col min="3693" max="3840" width="11.42578125" style="25"/>
    <col min="3841" max="3841" width="43.28515625" style="25" customWidth="1"/>
    <col min="3842" max="3842" width="10.28515625" style="25" customWidth="1"/>
    <col min="3843" max="3843" width="18.5703125" style="25" customWidth="1"/>
    <col min="3844" max="3844" width="11.28515625" style="25" bestFit="1" customWidth="1"/>
    <col min="3845" max="3845" width="22.7109375" style="25" customWidth="1"/>
    <col min="3846" max="3846" width="11.85546875" style="25" bestFit="1" customWidth="1"/>
    <col min="3847" max="3847" width="20.28515625" style="25" customWidth="1"/>
    <col min="3848" max="3848" width="7.7109375" style="25" customWidth="1"/>
    <col min="3849" max="3849" width="15.7109375" style="25" customWidth="1"/>
    <col min="3850" max="3850" width="11.140625" style="25" customWidth="1"/>
    <col min="3851" max="3851" width="17.28515625" style="25" customWidth="1"/>
    <col min="3852" max="3852" width="11.42578125" style="25"/>
    <col min="3853" max="3861" width="20.140625" style="25" customWidth="1"/>
    <col min="3862" max="3864" width="21.28515625" style="25" customWidth="1"/>
    <col min="3865" max="3873" width="20.140625" style="25" customWidth="1"/>
    <col min="3874" max="3876" width="21.28515625" style="25" customWidth="1"/>
    <col min="3877" max="3885" width="20.140625" style="25" customWidth="1"/>
    <col min="3886" max="3888" width="21.28515625" style="25" customWidth="1"/>
    <col min="3889" max="3897" width="20.140625" style="25" customWidth="1"/>
    <col min="3898" max="3900" width="21.28515625" style="25" customWidth="1"/>
    <col min="3901" max="3909" width="20" style="25" customWidth="1"/>
    <col min="3910" max="3912" width="21.140625" style="25" customWidth="1"/>
    <col min="3913" max="3921" width="20" style="25" customWidth="1"/>
    <col min="3922" max="3924" width="21.140625" style="25" customWidth="1"/>
    <col min="3925" max="3933" width="20.140625" style="25" customWidth="1"/>
    <col min="3934" max="3936" width="21.28515625" style="25" customWidth="1"/>
    <col min="3937" max="3945" width="20.140625" style="25" bestFit="1" customWidth="1"/>
    <col min="3946" max="3948" width="21.28515625" style="25" bestFit="1" customWidth="1"/>
    <col min="3949" max="4096" width="11.42578125" style="25"/>
    <col min="4097" max="4097" width="43.28515625" style="25" customWidth="1"/>
    <col min="4098" max="4098" width="10.28515625" style="25" customWidth="1"/>
    <col min="4099" max="4099" width="18.5703125" style="25" customWidth="1"/>
    <col min="4100" max="4100" width="11.28515625" style="25" bestFit="1" customWidth="1"/>
    <col min="4101" max="4101" width="22.7109375" style="25" customWidth="1"/>
    <col min="4102" max="4102" width="11.85546875" style="25" bestFit="1" customWidth="1"/>
    <col min="4103" max="4103" width="20.28515625" style="25" customWidth="1"/>
    <col min="4104" max="4104" width="7.7109375" style="25" customWidth="1"/>
    <col min="4105" max="4105" width="15.7109375" style="25" customWidth="1"/>
    <col min="4106" max="4106" width="11.140625" style="25" customWidth="1"/>
    <col min="4107" max="4107" width="17.28515625" style="25" customWidth="1"/>
    <col min="4108" max="4108" width="11.42578125" style="25"/>
    <col min="4109" max="4117" width="20.140625" style="25" customWidth="1"/>
    <col min="4118" max="4120" width="21.28515625" style="25" customWidth="1"/>
    <col min="4121" max="4129" width="20.140625" style="25" customWidth="1"/>
    <col min="4130" max="4132" width="21.28515625" style="25" customWidth="1"/>
    <col min="4133" max="4141" width="20.140625" style="25" customWidth="1"/>
    <col min="4142" max="4144" width="21.28515625" style="25" customWidth="1"/>
    <col min="4145" max="4153" width="20.140625" style="25" customWidth="1"/>
    <col min="4154" max="4156" width="21.28515625" style="25" customWidth="1"/>
    <col min="4157" max="4165" width="20" style="25" customWidth="1"/>
    <col min="4166" max="4168" width="21.140625" style="25" customWidth="1"/>
    <col min="4169" max="4177" width="20" style="25" customWidth="1"/>
    <col min="4178" max="4180" width="21.140625" style="25" customWidth="1"/>
    <col min="4181" max="4189" width="20.140625" style="25" customWidth="1"/>
    <col min="4190" max="4192" width="21.28515625" style="25" customWidth="1"/>
    <col min="4193" max="4201" width="20.140625" style="25" bestFit="1" customWidth="1"/>
    <col min="4202" max="4204" width="21.28515625" style="25" bestFit="1" customWidth="1"/>
    <col min="4205" max="4352" width="11.42578125" style="25"/>
    <col min="4353" max="4353" width="43.28515625" style="25" customWidth="1"/>
    <col min="4354" max="4354" width="10.28515625" style="25" customWidth="1"/>
    <col min="4355" max="4355" width="18.5703125" style="25" customWidth="1"/>
    <col min="4356" max="4356" width="11.28515625" style="25" bestFit="1" customWidth="1"/>
    <col min="4357" max="4357" width="22.7109375" style="25" customWidth="1"/>
    <col min="4358" max="4358" width="11.85546875" style="25" bestFit="1" customWidth="1"/>
    <col min="4359" max="4359" width="20.28515625" style="25" customWidth="1"/>
    <col min="4360" max="4360" width="7.7109375" style="25" customWidth="1"/>
    <col min="4361" max="4361" width="15.7109375" style="25" customWidth="1"/>
    <col min="4362" max="4362" width="11.140625" style="25" customWidth="1"/>
    <col min="4363" max="4363" width="17.28515625" style="25" customWidth="1"/>
    <col min="4364" max="4364" width="11.42578125" style="25"/>
    <col min="4365" max="4373" width="20.140625" style="25" customWidth="1"/>
    <col min="4374" max="4376" width="21.28515625" style="25" customWidth="1"/>
    <col min="4377" max="4385" width="20.140625" style="25" customWidth="1"/>
    <col min="4386" max="4388" width="21.28515625" style="25" customWidth="1"/>
    <col min="4389" max="4397" width="20.140625" style="25" customWidth="1"/>
    <col min="4398" max="4400" width="21.28515625" style="25" customWidth="1"/>
    <col min="4401" max="4409" width="20.140625" style="25" customWidth="1"/>
    <col min="4410" max="4412" width="21.28515625" style="25" customWidth="1"/>
    <col min="4413" max="4421" width="20" style="25" customWidth="1"/>
    <col min="4422" max="4424" width="21.140625" style="25" customWidth="1"/>
    <col min="4425" max="4433" width="20" style="25" customWidth="1"/>
    <col min="4434" max="4436" width="21.140625" style="25" customWidth="1"/>
    <col min="4437" max="4445" width="20.140625" style="25" customWidth="1"/>
    <col min="4446" max="4448" width="21.28515625" style="25" customWidth="1"/>
    <col min="4449" max="4457" width="20.140625" style="25" bestFit="1" customWidth="1"/>
    <col min="4458" max="4460" width="21.28515625" style="25" bestFit="1" customWidth="1"/>
    <col min="4461" max="4608" width="11.42578125" style="25"/>
    <col min="4609" max="4609" width="43.28515625" style="25" customWidth="1"/>
    <col min="4610" max="4610" width="10.28515625" style="25" customWidth="1"/>
    <col min="4611" max="4611" width="18.5703125" style="25" customWidth="1"/>
    <col min="4612" max="4612" width="11.28515625" style="25" bestFit="1" customWidth="1"/>
    <col min="4613" max="4613" width="22.7109375" style="25" customWidth="1"/>
    <col min="4614" max="4614" width="11.85546875" style="25" bestFit="1" customWidth="1"/>
    <col min="4615" max="4615" width="20.28515625" style="25" customWidth="1"/>
    <col min="4616" max="4616" width="7.7109375" style="25" customWidth="1"/>
    <col min="4617" max="4617" width="15.7109375" style="25" customWidth="1"/>
    <col min="4618" max="4618" width="11.140625" style="25" customWidth="1"/>
    <col min="4619" max="4619" width="17.28515625" style="25" customWidth="1"/>
    <col min="4620" max="4620" width="11.42578125" style="25"/>
    <col min="4621" max="4629" width="20.140625" style="25" customWidth="1"/>
    <col min="4630" max="4632" width="21.28515625" style="25" customWidth="1"/>
    <col min="4633" max="4641" width="20.140625" style="25" customWidth="1"/>
    <col min="4642" max="4644" width="21.28515625" style="25" customWidth="1"/>
    <col min="4645" max="4653" width="20.140625" style="25" customWidth="1"/>
    <col min="4654" max="4656" width="21.28515625" style="25" customWidth="1"/>
    <col min="4657" max="4665" width="20.140625" style="25" customWidth="1"/>
    <col min="4666" max="4668" width="21.28515625" style="25" customWidth="1"/>
    <col min="4669" max="4677" width="20" style="25" customWidth="1"/>
    <col min="4678" max="4680" width="21.140625" style="25" customWidth="1"/>
    <col min="4681" max="4689" width="20" style="25" customWidth="1"/>
    <col min="4690" max="4692" width="21.140625" style="25" customWidth="1"/>
    <col min="4693" max="4701" width="20.140625" style="25" customWidth="1"/>
    <col min="4702" max="4704" width="21.28515625" style="25" customWidth="1"/>
    <col min="4705" max="4713" width="20.140625" style="25" bestFit="1" customWidth="1"/>
    <col min="4714" max="4716" width="21.28515625" style="25" bestFit="1" customWidth="1"/>
    <col min="4717" max="4864" width="11.42578125" style="25"/>
    <col min="4865" max="4865" width="43.28515625" style="25" customWidth="1"/>
    <col min="4866" max="4866" width="10.28515625" style="25" customWidth="1"/>
    <col min="4867" max="4867" width="18.5703125" style="25" customWidth="1"/>
    <col min="4868" max="4868" width="11.28515625" style="25" bestFit="1" customWidth="1"/>
    <col min="4869" max="4869" width="22.7109375" style="25" customWidth="1"/>
    <col min="4870" max="4870" width="11.85546875" style="25" bestFit="1" customWidth="1"/>
    <col min="4871" max="4871" width="20.28515625" style="25" customWidth="1"/>
    <col min="4872" max="4872" width="7.7109375" style="25" customWidth="1"/>
    <col min="4873" max="4873" width="15.7109375" style="25" customWidth="1"/>
    <col min="4874" max="4874" width="11.140625" style="25" customWidth="1"/>
    <col min="4875" max="4875" width="17.28515625" style="25" customWidth="1"/>
    <col min="4876" max="4876" width="11.42578125" style="25"/>
    <col min="4877" max="4885" width="20.140625" style="25" customWidth="1"/>
    <col min="4886" max="4888" width="21.28515625" style="25" customWidth="1"/>
    <col min="4889" max="4897" width="20.140625" style="25" customWidth="1"/>
    <col min="4898" max="4900" width="21.28515625" style="25" customWidth="1"/>
    <col min="4901" max="4909" width="20.140625" style="25" customWidth="1"/>
    <col min="4910" max="4912" width="21.28515625" style="25" customWidth="1"/>
    <col min="4913" max="4921" width="20.140625" style="25" customWidth="1"/>
    <col min="4922" max="4924" width="21.28515625" style="25" customWidth="1"/>
    <col min="4925" max="4933" width="20" style="25" customWidth="1"/>
    <col min="4934" max="4936" width="21.140625" style="25" customWidth="1"/>
    <col min="4937" max="4945" width="20" style="25" customWidth="1"/>
    <col min="4946" max="4948" width="21.140625" style="25" customWidth="1"/>
    <col min="4949" max="4957" width="20.140625" style="25" customWidth="1"/>
    <col min="4958" max="4960" width="21.28515625" style="25" customWidth="1"/>
    <col min="4961" max="4969" width="20.140625" style="25" bestFit="1" customWidth="1"/>
    <col min="4970" max="4972" width="21.28515625" style="25" bestFit="1" customWidth="1"/>
    <col min="4973" max="5120" width="11.42578125" style="25"/>
    <col min="5121" max="5121" width="43.28515625" style="25" customWidth="1"/>
    <col min="5122" max="5122" width="10.28515625" style="25" customWidth="1"/>
    <col min="5123" max="5123" width="18.5703125" style="25" customWidth="1"/>
    <col min="5124" max="5124" width="11.28515625" style="25" bestFit="1" customWidth="1"/>
    <col min="5125" max="5125" width="22.7109375" style="25" customWidth="1"/>
    <col min="5126" max="5126" width="11.85546875" style="25" bestFit="1" customWidth="1"/>
    <col min="5127" max="5127" width="20.28515625" style="25" customWidth="1"/>
    <col min="5128" max="5128" width="7.7109375" style="25" customWidth="1"/>
    <col min="5129" max="5129" width="15.7109375" style="25" customWidth="1"/>
    <col min="5130" max="5130" width="11.140625" style="25" customWidth="1"/>
    <col min="5131" max="5131" width="17.28515625" style="25" customWidth="1"/>
    <col min="5132" max="5132" width="11.42578125" style="25"/>
    <col min="5133" max="5141" width="20.140625" style="25" customWidth="1"/>
    <col min="5142" max="5144" width="21.28515625" style="25" customWidth="1"/>
    <col min="5145" max="5153" width="20.140625" style="25" customWidth="1"/>
    <col min="5154" max="5156" width="21.28515625" style="25" customWidth="1"/>
    <col min="5157" max="5165" width="20.140625" style="25" customWidth="1"/>
    <col min="5166" max="5168" width="21.28515625" style="25" customWidth="1"/>
    <col min="5169" max="5177" width="20.140625" style="25" customWidth="1"/>
    <col min="5178" max="5180" width="21.28515625" style="25" customWidth="1"/>
    <col min="5181" max="5189" width="20" style="25" customWidth="1"/>
    <col min="5190" max="5192" width="21.140625" style="25" customWidth="1"/>
    <col min="5193" max="5201" width="20" style="25" customWidth="1"/>
    <col min="5202" max="5204" width="21.140625" style="25" customWidth="1"/>
    <col min="5205" max="5213" width="20.140625" style="25" customWidth="1"/>
    <col min="5214" max="5216" width="21.28515625" style="25" customWidth="1"/>
    <col min="5217" max="5225" width="20.140625" style="25" bestFit="1" customWidth="1"/>
    <col min="5226" max="5228" width="21.28515625" style="25" bestFit="1" customWidth="1"/>
    <col min="5229" max="5376" width="11.42578125" style="25"/>
    <col min="5377" max="5377" width="43.28515625" style="25" customWidth="1"/>
    <col min="5378" max="5378" width="10.28515625" style="25" customWidth="1"/>
    <col min="5379" max="5379" width="18.5703125" style="25" customWidth="1"/>
    <col min="5380" max="5380" width="11.28515625" style="25" bestFit="1" customWidth="1"/>
    <col min="5381" max="5381" width="22.7109375" style="25" customWidth="1"/>
    <col min="5382" max="5382" width="11.85546875" style="25" bestFit="1" customWidth="1"/>
    <col min="5383" max="5383" width="20.28515625" style="25" customWidth="1"/>
    <col min="5384" max="5384" width="7.7109375" style="25" customWidth="1"/>
    <col min="5385" max="5385" width="15.7109375" style="25" customWidth="1"/>
    <col min="5386" max="5386" width="11.140625" style="25" customWidth="1"/>
    <col min="5387" max="5387" width="17.28515625" style="25" customWidth="1"/>
    <col min="5388" max="5388" width="11.42578125" style="25"/>
    <col min="5389" max="5397" width="20.140625" style="25" customWidth="1"/>
    <col min="5398" max="5400" width="21.28515625" style="25" customWidth="1"/>
    <col min="5401" max="5409" width="20.140625" style="25" customWidth="1"/>
    <col min="5410" max="5412" width="21.28515625" style="25" customWidth="1"/>
    <col min="5413" max="5421" width="20.140625" style="25" customWidth="1"/>
    <col min="5422" max="5424" width="21.28515625" style="25" customWidth="1"/>
    <col min="5425" max="5433" width="20.140625" style="25" customWidth="1"/>
    <col min="5434" max="5436" width="21.28515625" style="25" customWidth="1"/>
    <col min="5437" max="5445" width="20" style="25" customWidth="1"/>
    <col min="5446" max="5448" width="21.140625" style="25" customWidth="1"/>
    <col min="5449" max="5457" width="20" style="25" customWidth="1"/>
    <col min="5458" max="5460" width="21.140625" style="25" customWidth="1"/>
    <col min="5461" max="5469" width="20.140625" style="25" customWidth="1"/>
    <col min="5470" max="5472" width="21.28515625" style="25" customWidth="1"/>
    <col min="5473" max="5481" width="20.140625" style="25" bestFit="1" customWidth="1"/>
    <col min="5482" max="5484" width="21.28515625" style="25" bestFit="1" customWidth="1"/>
    <col min="5485" max="5632" width="11.42578125" style="25"/>
    <col min="5633" max="5633" width="43.28515625" style="25" customWidth="1"/>
    <col min="5634" max="5634" width="10.28515625" style="25" customWidth="1"/>
    <col min="5635" max="5635" width="18.5703125" style="25" customWidth="1"/>
    <col min="5636" max="5636" width="11.28515625" style="25" bestFit="1" customWidth="1"/>
    <col min="5637" max="5637" width="22.7109375" style="25" customWidth="1"/>
    <col min="5638" max="5638" width="11.85546875" style="25" bestFit="1" customWidth="1"/>
    <col min="5639" max="5639" width="20.28515625" style="25" customWidth="1"/>
    <col min="5640" max="5640" width="7.7109375" style="25" customWidth="1"/>
    <col min="5641" max="5641" width="15.7109375" style="25" customWidth="1"/>
    <col min="5642" max="5642" width="11.140625" style="25" customWidth="1"/>
    <col min="5643" max="5643" width="17.28515625" style="25" customWidth="1"/>
    <col min="5644" max="5644" width="11.42578125" style="25"/>
    <col min="5645" max="5653" width="20.140625" style="25" customWidth="1"/>
    <col min="5654" max="5656" width="21.28515625" style="25" customWidth="1"/>
    <col min="5657" max="5665" width="20.140625" style="25" customWidth="1"/>
    <col min="5666" max="5668" width="21.28515625" style="25" customWidth="1"/>
    <col min="5669" max="5677" width="20.140625" style="25" customWidth="1"/>
    <col min="5678" max="5680" width="21.28515625" style="25" customWidth="1"/>
    <col min="5681" max="5689" width="20.140625" style="25" customWidth="1"/>
    <col min="5690" max="5692" width="21.28515625" style="25" customWidth="1"/>
    <col min="5693" max="5701" width="20" style="25" customWidth="1"/>
    <col min="5702" max="5704" width="21.140625" style="25" customWidth="1"/>
    <col min="5705" max="5713" width="20" style="25" customWidth="1"/>
    <col min="5714" max="5716" width="21.140625" style="25" customWidth="1"/>
    <col min="5717" max="5725" width="20.140625" style="25" customWidth="1"/>
    <col min="5726" max="5728" width="21.28515625" style="25" customWidth="1"/>
    <col min="5729" max="5737" width="20.140625" style="25" bestFit="1" customWidth="1"/>
    <col min="5738" max="5740" width="21.28515625" style="25" bestFit="1" customWidth="1"/>
    <col min="5741" max="5888" width="11.42578125" style="25"/>
    <col min="5889" max="5889" width="43.28515625" style="25" customWidth="1"/>
    <col min="5890" max="5890" width="10.28515625" style="25" customWidth="1"/>
    <col min="5891" max="5891" width="18.5703125" style="25" customWidth="1"/>
    <col min="5892" max="5892" width="11.28515625" style="25" bestFit="1" customWidth="1"/>
    <col min="5893" max="5893" width="22.7109375" style="25" customWidth="1"/>
    <col min="5894" max="5894" width="11.85546875" style="25" bestFit="1" customWidth="1"/>
    <col min="5895" max="5895" width="20.28515625" style="25" customWidth="1"/>
    <col min="5896" max="5896" width="7.7109375" style="25" customWidth="1"/>
    <col min="5897" max="5897" width="15.7109375" style="25" customWidth="1"/>
    <col min="5898" max="5898" width="11.140625" style="25" customWidth="1"/>
    <col min="5899" max="5899" width="17.28515625" style="25" customWidth="1"/>
    <col min="5900" max="5900" width="11.42578125" style="25"/>
    <col min="5901" max="5909" width="20.140625" style="25" customWidth="1"/>
    <col min="5910" max="5912" width="21.28515625" style="25" customWidth="1"/>
    <col min="5913" max="5921" width="20.140625" style="25" customWidth="1"/>
    <col min="5922" max="5924" width="21.28515625" style="25" customWidth="1"/>
    <col min="5925" max="5933" width="20.140625" style="25" customWidth="1"/>
    <col min="5934" max="5936" width="21.28515625" style="25" customWidth="1"/>
    <col min="5937" max="5945" width="20.140625" style="25" customWidth="1"/>
    <col min="5946" max="5948" width="21.28515625" style="25" customWidth="1"/>
    <col min="5949" max="5957" width="20" style="25" customWidth="1"/>
    <col min="5958" max="5960" width="21.140625" style="25" customWidth="1"/>
    <col min="5961" max="5969" width="20" style="25" customWidth="1"/>
    <col min="5970" max="5972" width="21.140625" style="25" customWidth="1"/>
    <col min="5973" max="5981" width="20.140625" style="25" customWidth="1"/>
    <col min="5982" max="5984" width="21.28515625" style="25" customWidth="1"/>
    <col min="5985" max="5993" width="20.140625" style="25" bestFit="1" customWidth="1"/>
    <col min="5994" max="5996" width="21.28515625" style="25" bestFit="1" customWidth="1"/>
    <col min="5997" max="6144" width="11.42578125" style="25"/>
    <col min="6145" max="6145" width="43.28515625" style="25" customWidth="1"/>
    <col min="6146" max="6146" width="10.28515625" style="25" customWidth="1"/>
    <col min="6147" max="6147" width="18.5703125" style="25" customWidth="1"/>
    <col min="6148" max="6148" width="11.28515625" style="25" bestFit="1" customWidth="1"/>
    <col min="6149" max="6149" width="22.7109375" style="25" customWidth="1"/>
    <col min="6150" max="6150" width="11.85546875" style="25" bestFit="1" customWidth="1"/>
    <col min="6151" max="6151" width="20.28515625" style="25" customWidth="1"/>
    <col min="6152" max="6152" width="7.7109375" style="25" customWidth="1"/>
    <col min="6153" max="6153" width="15.7109375" style="25" customWidth="1"/>
    <col min="6154" max="6154" width="11.140625" style="25" customWidth="1"/>
    <col min="6155" max="6155" width="17.28515625" style="25" customWidth="1"/>
    <col min="6156" max="6156" width="11.42578125" style="25"/>
    <col min="6157" max="6165" width="20.140625" style="25" customWidth="1"/>
    <col min="6166" max="6168" width="21.28515625" style="25" customWidth="1"/>
    <col min="6169" max="6177" width="20.140625" style="25" customWidth="1"/>
    <col min="6178" max="6180" width="21.28515625" style="25" customWidth="1"/>
    <col min="6181" max="6189" width="20.140625" style="25" customWidth="1"/>
    <col min="6190" max="6192" width="21.28515625" style="25" customWidth="1"/>
    <col min="6193" max="6201" width="20.140625" style="25" customWidth="1"/>
    <col min="6202" max="6204" width="21.28515625" style="25" customWidth="1"/>
    <col min="6205" max="6213" width="20" style="25" customWidth="1"/>
    <col min="6214" max="6216" width="21.140625" style="25" customWidth="1"/>
    <col min="6217" max="6225" width="20" style="25" customWidth="1"/>
    <col min="6226" max="6228" width="21.140625" style="25" customWidth="1"/>
    <col min="6229" max="6237" width="20.140625" style="25" customWidth="1"/>
    <col min="6238" max="6240" width="21.28515625" style="25" customWidth="1"/>
    <col min="6241" max="6249" width="20.140625" style="25" bestFit="1" customWidth="1"/>
    <col min="6250" max="6252" width="21.28515625" style="25" bestFit="1" customWidth="1"/>
    <col min="6253" max="6400" width="11.42578125" style="25"/>
    <col min="6401" max="6401" width="43.28515625" style="25" customWidth="1"/>
    <col min="6402" max="6402" width="10.28515625" style="25" customWidth="1"/>
    <col min="6403" max="6403" width="18.5703125" style="25" customWidth="1"/>
    <col min="6404" max="6404" width="11.28515625" style="25" bestFit="1" customWidth="1"/>
    <col min="6405" max="6405" width="22.7109375" style="25" customWidth="1"/>
    <col min="6406" max="6406" width="11.85546875" style="25" bestFit="1" customWidth="1"/>
    <col min="6407" max="6407" width="20.28515625" style="25" customWidth="1"/>
    <col min="6408" max="6408" width="7.7109375" style="25" customWidth="1"/>
    <col min="6409" max="6409" width="15.7109375" style="25" customWidth="1"/>
    <col min="6410" max="6410" width="11.140625" style="25" customWidth="1"/>
    <col min="6411" max="6411" width="17.28515625" style="25" customWidth="1"/>
    <col min="6412" max="6412" width="11.42578125" style="25"/>
    <col min="6413" max="6421" width="20.140625" style="25" customWidth="1"/>
    <col min="6422" max="6424" width="21.28515625" style="25" customWidth="1"/>
    <col min="6425" max="6433" width="20.140625" style="25" customWidth="1"/>
    <col min="6434" max="6436" width="21.28515625" style="25" customWidth="1"/>
    <col min="6437" max="6445" width="20.140625" style="25" customWidth="1"/>
    <col min="6446" max="6448" width="21.28515625" style="25" customWidth="1"/>
    <col min="6449" max="6457" width="20.140625" style="25" customWidth="1"/>
    <col min="6458" max="6460" width="21.28515625" style="25" customWidth="1"/>
    <col min="6461" max="6469" width="20" style="25" customWidth="1"/>
    <col min="6470" max="6472" width="21.140625" style="25" customWidth="1"/>
    <col min="6473" max="6481" width="20" style="25" customWidth="1"/>
    <col min="6482" max="6484" width="21.140625" style="25" customWidth="1"/>
    <col min="6485" max="6493" width="20.140625" style="25" customWidth="1"/>
    <col min="6494" max="6496" width="21.28515625" style="25" customWidth="1"/>
    <col min="6497" max="6505" width="20.140625" style="25" bestFit="1" customWidth="1"/>
    <col min="6506" max="6508" width="21.28515625" style="25" bestFit="1" customWidth="1"/>
    <col min="6509" max="6656" width="11.42578125" style="25"/>
    <col min="6657" max="6657" width="43.28515625" style="25" customWidth="1"/>
    <col min="6658" max="6658" width="10.28515625" style="25" customWidth="1"/>
    <col min="6659" max="6659" width="18.5703125" style="25" customWidth="1"/>
    <col min="6660" max="6660" width="11.28515625" style="25" bestFit="1" customWidth="1"/>
    <col min="6661" max="6661" width="22.7109375" style="25" customWidth="1"/>
    <col min="6662" max="6662" width="11.85546875" style="25" bestFit="1" customWidth="1"/>
    <col min="6663" max="6663" width="20.28515625" style="25" customWidth="1"/>
    <col min="6664" max="6664" width="7.7109375" style="25" customWidth="1"/>
    <col min="6665" max="6665" width="15.7109375" style="25" customWidth="1"/>
    <col min="6666" max="6666" width="11.140625" style="25" customWidth="1"/>
    <col min="6667" max="6667" width="17.28515625" style="25" customWidth="1"/>
    <col min="6668" max="6668" width="11.42578125" style="25"/>
    <col min="6669" max="6677" width="20.140625" style="25" customWidth="1"/>
    <col min="6678" max="6680" width="21.28515625" style="25" customWidth="1"/>
    <col min="6681" max="6689" width="20.140625" style="25" customWidth="1"/>
    <col min="6690" max="6692" width="21.28515625" style="25" customWidth="1"/>
    <col min="6693" max="6701" width="20.140625" style="25" customWidth="1"/>
    <col min="6702" max="6704" width="21.28515625" style="25" customWidth="1"/>
    <col min="6705" max="6713" width="20.140625" style="25" customWidth="1"/>
    <col min="6714" max="6716" width="21.28515625" style="25" customWidth="1"/>
    <col min="6717" max="6725" width="20" style="25" customWidth="1"/>
    <col min="6726" max="6728" width="21.140625" style="25" customWidth="1"/>
    <col min="6729" max="6737" width="20" style="25" customWidth="1"/>
    <col min="6738" max="6740" width="21.140625" style="25" customWidth="1"/>
    <col min="6741" max="6749" width="20.140625" style="25" customWidth="1"/>
    <col min="6750" max="6752" width="21.28515625" style="25" customWidth="1"/>
    <col min="6753" max="6761" width="20.140625" style="25" bestFit="1" customWidth="1"/>
    <col min="6762" max="6764" width="21.28515625" style="25" bestFit="1" customWidth="1"/>
    <col min="6765" max="6912" width="11.42578125" style="25"/>
    <col min="6913" max="6913" width="43.28515625" style="25" customWidth="1"/>
    <col min="6914" max="6914" width="10.28515625" style="25" customWidth="1"/>
    <col min="6915" max="6915" width="18.5703125" style="25" customWidth="1"/>
    <col min="6916" max="6916" width="11.28515625" style="25" bestFit="1" customWidth="1"/>
    <col min="6917" max="6917" width="22.7109375" style="25" customWidth="1"/>
    <col min="6918" max="6918" width="11.85546875" style="25" bestFit="1" customWidth="1"/>
    <col min="6919" max="6919" width="20.28515625" style="25" customWidth="1"/>
    <col min="6920" max="6920" width="7.7109375" style="25" customWidth="1"/>
    <col min="6921" max="6921" width="15.7109375" style="25" customWidth="1"/>
    <col min="6922" max="6922" width="11.140625" style="25" customWidth="1"/>
    <col min="6923" max="6923" width="17.28515625" style="25" customWidth="1"/>
    <col min="6924" max="6924" width="11.42578125" style="25"/>
    <col min="6925" max="6933" width="20.140625" style="25" customWidth="1"/>
    <col min="6934" max="6936" width="21.28515625" style="25" customWidth="1"/>
    <col min="6937" max="6945" width="20.140625" style="25" customWidth="1"/>
    <col min="6946" max="6948" width="21.28515625" style="25" customWidth="1"/>
    <col min="6949" max="6957" width="20.140625" style="25" customWidth="1"/>
    <col min="6958" max="6960" width="21.28515625" style="25" customWidth="1"/>
    <col min="6961" max="6969" width="20.140625" style="25" customWidth="1"/>
    <col min="6970" max="6972" width="21.28515625" style="25" customWidth="1"/>
    <col min="6973" max="6981" width="20" style="25" customWidth="1"/>
    <col min="6982" max="6984" width="21.140625" style="25" customWidth="1"/>
    <col min="6985" max="6993" width="20" style="25" customWidth="1"/>
    <col min="6994" max="6996" width="21.140625" style="25" customWidth="1"/>
    <col min="6997" max="7005" width="20.140625" style="25" customWidth="1"/>
    <col min="7006" max="7008" width="21.28515625" style="25" customWidth="1"/>
    <col min="7009" max="7017" width="20.140625" style="25" bestFit="1" customWidth="1"/>
    <col min="7018" max="7020" width="21.28515625" style="25" bestFit="1" customWidth="1"/>
    <col min="7021" max="7168" width="11.42578125" style="25"/>
    <col min="7169" max="7169" width="43.28515625" style="25" customWidth="1"/>
    <col min="7170" max="7170" width="10.28515625" style="25" customWidth="1"/>
    <col min="7171" max="7171" width="18.5703125" style="25" customWidth="1"/>
    <col min="7172" max="7172" width="11.28515625" style="25" bestFit="1" customWidth="1"/>
    <col min="7173" max="7173" width="22.7109375" style="25" customWidth="1"/>
    <col min="7174" max="7174" width="11.85546875" style="25" bestFit="1" customWidth="1"/>
    <col min="7175" max="7175" width="20.28515625" style="25" customWidth="1"/>
    <col min="7176" max="7176" width="7.7109375" style="25" customWidth="1"/>
    <col min="7177" max="7177" width="15.7109375" style="25" customWidth="1"/>
    <col min="7178" max="7178" width="11.140625" style="25" customWidth="1"/>
    <col min="7179" max="7179" width="17.28515625" style="25" customWidth="1"/>
    <col min="7180" max="7180" width="11.42578125" style="25"/>
    <col min="7181" max="7189" width="20.140625" style="25" customWidth="1"/>
    <col min="7190" max="7192" width="21.28515625" style="25" customWidth="1"/>
    <col min="7193" max="7201" width="20.140625" style="25" customWidth="1"/>
    <col min="7202" max="7204" width="21.28515625" style="25" customWidth="1"/>
    <col min="7205" max="7213" width="20.140625" style="25" customWidth="1"/>
    <col min="7214" max="7216" width="21.28515625" style="25" customWidth="1"/>
    <col min="7217" max="7225" width="20.140625" style="25" customWidth="1"/>
    <col min="7226" max="7228" width="21.28515625" style="25" customWidth="1"/>
    <col min="7229" max="7237" width="20" style="25" customWidth="1"/>
    <col min="7238" max="7240" width="21.140625" style="25" customWidth="1"/>
    <col min="7241" max="7249" width="20" style="25" customWidth="1"/>
    <col min="7250" max="7252" width="21.140625" style="25" customWidth="1"/>
    <col min="7253" max="7261" width="20.140625" style="25" customWidth="1"/>
    <col min="7262" max="7264" width="21.28515625" style="25" customWidth="1"/>
    <col min="7265" max="7273" width="20.140625" style="25" bestFit="1" customWidth="1"/>
    <col min="7274" max="7276" width="21.28515625" style="25" bestFit="1" customWidth="1"/>
    <col min="7277" max="7424" width="11.42578125" style="25"/>
    <col min="7425" max="7425" width="43.28515625" style="25" customWidth="1"/>
    <col min="7426" max="7426" width="10.28515625" style="25" customWidth="1"/>
    <col min="7427" max="7427" width="18.5703125" style="25" customWidth="1"/>
    <col min="7428" max="7428" width="11.28515625" style="25" bestFit="1" customWidth="1"/>
    <col min="7429" max="7429" width="22.7109375" style="25" customWidth="1"/>
    <col min="7430" max="7430" width="11.85546875" style="25" bestFit="1" customWidth="1"/>
    <col min="7431" max="7431" width="20.28515625" style="25" customWidth="1"/>
    <col min="7432" max="7432" width="7.7109375" style="25" customWidth="1"/>
    <col min="7433" max="7433" width="15.7109375" style="25" customWidth="1"/>
    <col min="7434" max="7434" width="11.140625" style="25" customWidth="1"/>
    <col min="7435" max="7435" width="17.28515625" style="25" customWidth="1"/>
    <col min="7436" max="7436" width="11.42578125" style="25"/>
    <col min="7437" max="7445" width="20.140625" style="25" customWidth="1"/>
    <col min="7446" max="7448" width="21.28515625" style="25" customWidth="1"/>
    <col min="7449" max="7457" width="20.140625" style="25" customWidth="1"/>
    <col min="7458" max="7460" width="21.28515625" style="25" customWidth="1"/>
    <col min="7461" max="7469" width="20.140625" style="25" customWidth="1"/>
    <col min="7470" max="7472" width="21.28515625" style="25" customWidth="1"/>
    <col min="7473" max="7481" width="20.140625" style="25" customWidth="1"/>
    <col min="7482" max="7484" width="21.28515625" style="25" customWidth="1"/>
    <col min="7485" max="7493" width="20" style="25" customWidth="1"/>
    <col min="7494" max="7496" width="21.140625" style="25" customWidth="1"/>
    <col min="7497" max="7505" width="20" style="25" customWidth="1"/>
    <col min="7506" max="7508" width="21.140625" style="25" customWidth="1"/>
    <col min="7509" max="7517" width="20.140625" style="25" customWidth="1"/>
    <col min="7518" max="7520" width="21.28515625" style="25" customWidth="1"/>
    <col min="7521" max="7529" width="20.140625" style="25" bestFit="1" customWidth="1"/>
    <col min="7530" max="7532" width="21.28515625" style="25" bestFit="1" customWidth="1"/>
    <col min="7533" max="7680" width="11.42578125" style="25"/>
    <col min="7681" max="7681" width="43.28515625" style="25" customWidth="1"/>
    <col min="7682" max="7682" width="10.28515625" style="25" customWidth="1"/>
    <col min="7683" max="7683" width="18.5703125" style="25" customWidth="1"/>
    <col min="7684" max="7684" width="11.28515625" style="25" bestFit="1" customWidth="1"/>
    <col min="7685" max="7685" width="22.7109375" style="25" customWidth="1"/>
    <col min="7686" max="7686" width="11.85546875" style="25" bestFit="1" customWidth="1"/>
    <col min="7687" max="7687" width="20.28515625" style="25" customWidth="1"/>
    <col min="7688" max="7688" width="7.7109375" style="25" customWidth="1"/>
    <col min="7689" max="7689" width="15.7109375" style="25" customWidth="1"/>
    <col min="7690" max="7690" width="11.140625" style="25" customWidth="1"/>
    <col min="7691" max="7691" width="17.28515625" style="25" customWidth="1"/>
    <col min="7692" max="7692" width="11.42578125" style="25"/>
    <col min="7693" max="7701" width="20.140625" style="25" customWidth="1"/>
    <col min="7702" max="7704" width="21.28515625" style="25" customWidth="1"/>
    <col min="7705" max="7713" width="20.140625" style="25" customWidth="1"/>
    <col min="7714" max="7716" width="21.28515625" style="25" customWidth="1"/>
    <col min="7717" max="7725" width="20.140625" style="25" customWidth="1"/>
    <col min="7726" max="7728" width="21.28515625" style="25" customWidth="1"/>
    <col min="7729" max="7737" width="20.140625" style="25" customWidth="1"/>
    <col min="7738" max="7740" width="21.28515625" style="25" customWidth="1"/>
    <col min="7741" max="7749" width="20" style="25" customWidth="1"/>
    <col min="7750" max="7752" width="21.140625" style="25" customWidth="1"/>
    <col min="7753" max="7761" width="20" style="25" customWidth="1"/>
    <col min="7762" max="7764" width="21.140625" style="25" customWidth="1"/>
    <col min="7765" max="7773" width="20.140625" style="25" customWidth="1"/>
    <col min="7774" max="7776" width="21.28515625" style="25" customWidth="1"/>
    <col min="7777" max="7785" width="20.140625" style="25" bestFit="1" customWidth="1"/>
    <col min="7786" max="7788" width="21.28515625" style="25" bestFit="1" customWidth="1"/>
    <col min="7789" max="7936" width="11.42578125" style="25"/>
    <col min="7937" max="7937" width="43.28515625" style="25" customWidth="1"/>
    <col min="7938" max="7938" width="10.28515625" style="25" customWidth="1"/>
    <col min="7939" max="7939" width="18.5703125" style="25" customWidth="1"/>
    <col min="7940" max="7940" width="11.28515625" style="25" bestFit="1" customWidth="1"/>
    <col min="7941" max="7941" width="22.7109375" style="25" customWidth="1"/>
    <col min="7942" max="7942" width="11.85546875" style="25" bestFit="1" customWidth="1"/>
    <col min="7943" max="7943" width="20.28515625" style="25" customWidth="1"/>
    <col min="7944" max="7944" width="7.7109375" style="25" customWidth="1"/>
    <col min="7945" max="7945" width="15.7109375" style="25" customWidth="1"/>
    <col min="7946" max="7946" width="11.140625" style="25" customWidth="1"/>
    <col min="7947" max="7947" width="17.28515625" style="25" customWidth="1"/>
    <col min="7948" max="7948" width="11.42578125" style="25"/>
    <col min="7949" max="7957" width="20.140625" style="25" customWidth="1"/>
    <col min="7958" max="7960" width="21.28515625" style="25" customWidth="1"/>
    <col min="7961" max="7969" width="20.140625" style="25" customWidth="1"/>
    <col min="7970" max="7972" width="21.28515625" style="25" customWidth="1"/>
    <col min="7973" max="7981" width="20.140625" style="25" customWidth="1"/>
    <col min="7982" max="7984" width="21.28515625" style="25" customWidth="1"/>
    <col min="7985" max="7993" width="20.140625" style="25" customWidth="1"/>
    <col min="7994" max="7996" width="21.28515625" style="25" customWidth="1"/>
    <col min="7997" max="8005" width="20" style="25" customWidth="1"/>
    <col min="8006" max="8008" width="21.140625" style="25" customWidth="1"/>
    <col min="8009" max="8017" width="20" style="25" customWidth="1"/>
    <col min="8018" max="8020" width="21.140625" style="25" customWidth="1"/>
    <col min="8021" max="8029" width="20.140625" style="25" customWidth="1"/>
    <col min="8030" max="8032" width="21.28515625" style="25" customWidth="1"/>
    <col min="8033" max="8041" width="20.140625" style="25" bestFit="1" customWidth="1"/>
    <col min="8042" max="8044" width="21.28515625" style="25" bestFit="1" customWidth="1"/>
    <col min="8045" max="8192" width="11.42578125" style="25"/>
    <col min="8193" max="8193" width="43.28515625" style="25" customWidth="1"/>
    <col min="8194" max="8194" width="10.28515625" style="25" customWidth="1"/>
    <col min="8195" max="8195" width="18.5703125" style="25" customWidth="1"/>
    <col min="8196" max="8196" width="11.28515625" style="25" bestFit="1" customWidth="1"/>
    <col min="8197" max="8197" width="22.7109375" style="25" customWidth="1"/>
    <col min="8198" max="8198" width="11.85546875" style="25" bestFit="1" customWidth="1"/>
    <col min="8199" max="8199" width="20.28515625" style="25" customWidth="1"/>
    <col min="8200" max="8200" width="7.7109375" style="25" customWidth="1"/>
    <col min="8201" max="8201" width="15.7109375" style="25" customWidth="1"/>
    <col min="8202" max="8202" width="11.140625" style="25" customWidth="1"/>
    <col min="8203" max="8203" width="17.28515625" style="25" customWidth="1"/>
    <col min="8204" max="8204" width="11.42578125" style="25"/>
    <col min="8205" max="8213" width="20.140625" style="25" customWidth="1"/>
    <col min="8214" max="8216" width="21.28515625" style="25" customWidth="1"/>
    <col min="8217" max="8225" width="20.140625" style="25" customWidth="1"/>
    <col min="8226" max="8228" width="21.28515625" style="25" customWidth="1"/>
    <col min="8229" max="8237" width="20.140625" style="25" customWidth="1"/>
    <col min="8238" max="8240" width="21.28515625" style="25" customWidth="1"/>
    <col min="8241" max="8249" width="20.140625" style="25" customWidth="1"/>
    <col min="8250" max="8252" width="21.28515625" style="25" customWidth="1"/>
    <col min="8253" max="8261" width="20" style="25" customWidth="1"/>
    <col min="8262" max="8264" width="21.140625" style="25" customWidth="1"/>
    <col min="8265" max="8273" width="20" style="25" customWidth="1"/>
    <col min="8274" max="8276" width="21.140625" style="25" customWidth="1"/>
    <col min="8277" max="8285" width="20.140625" style="25" customWidth="1"/>
    <col min="8286" max="8288" width="21.28515625" style="25" customWidth="1"/>
    <col min="8289" max="8297" width="20.140625" style="25" bestFit="1" customWidth="1"/>
    <col min="8298" max="8300" width="21.28515625" style="25" bestFit="1" customWidth="1"/>
    <col min="8301" max="8448" width="11.42578125" style="25"/>
    <col min="8449" max="8449" width="43.28515625" style="25" customWidth="1"/>
    <col min="8450" max="8450" width="10.28515625" style="25" customWidth="1"/>
    <col min="8451" max="8451" width="18.5703125" style="25" customWidth="1"/>
    <col min="8452" max="8452" width="11.28515625" style="25" bestFit="1" customWidth="1"/>
    <col min="8453" max="8453" width="22.7109375" style="25" customWidth="1"/>
    <col min="8454" max="8454" width="11.85546875" style="25" bestFit="1" customWidth="1"/>
    <col min="8455" max="8455" width="20.28515625" style="25" customWidth="1"/>
    <col min="8456" max="8456" width="7.7109375" style="25" customWidth="1"/>
    <col min="8457" max="8457" width="15.7109375" style="25" customWidth="1"/>
    <col min="8458" max="8458" width="11.140625" style="25" customWidth="1"/>
    <col min="8459" max="8459" width="17.28515625" style="25" customWidth="1"/>
    <col min="8460" max="8460" width="11.42578125" style="25"/>
    <col min="8461" max="8469" width="20.140625" style="25" customWidth="1"/>
    <col min="8470" max="8472" width="21.28515625" style="25" customWidth="1"/>
    <col min="8473" max="8481" width="20.140625" style="25" customWidth="1"/>
    <col min="8482" max="8484" width="21.28515625" style="25" customWidth="1"/>
    <col min="8485" max="8493" width="20.140625" style="25" customWidth="1"/>
    <col min="8494" max="8496" width="21.28515625" style="25" customWidth="1"/>
    <col min="8497" max="8505" width="20.140625" style="25" customWidth="1"/>
    <col min="8506" max="8508" width="21.28515625" style="25" customWidth="1"/>
    <col min="8509" max="8517" width="20" style="25" customWidth="1"/>
    <col min="8518" max="8520" width="21.140625" style="25" customWidth="1"/>
    <col min="8521" max="8529" width="20" style="25" customWidth="1"/>
    <col min="8530" max="8532" width="21.140625" style="25" customWidth="1"/>
    <col min="8533" max="8541" width="20.140625" style="25" customWidth="1"/>
    <col min="8542" max="8544" width="21.28515625" style="25" customWidth="1"/>
    <col min="8545" max="8553" width="20.140625" style="25" bestFit="1" customWidth="1"/>
    <col min="8554" max="8556" width="21.28515625" style="25" bestFit="1" customWidth="1"/>
    <col min="8557" max="8704" width="11.42578125" style="25"/>
    <col min="8705" max="8705" width="43.28515625" style="25" customWidth="1"/>
    <col min="8706" max="8706" width="10.28515625" style="25" customWidth="1"/>
    <col min="8707" max="8707" width="18.5703125" style="25" customWidth="1"/>
    <col min="8708" max="8708" width="11.28515625" style="25" bestFit="1" customWidth="1"/>
    <col min="8709" max="8709" width="22.7109375" style="25" customWidth="1"/>
    <col min="8710" max="8710" width="11.85546875" style="25" bestFit="1" customWidth="1"/>
    <col min="8711" max="8711" width="20.28515625" style="25" customWidth="1"/>
    <col min="8712" max="8712" width="7.7109375" style="25" customWidth="1"/>
    <col min="8713" max="8713" width="15.7109375" style="25" customWidth="1"/>
    <col min="8714" max="8714" width="11.140625" style="25" customWidth="1"/>
    <col min="8715" max="8715" width="17.28515625" style="25" customWidth="1"/>
    <col min="8716" max="8716" width="11.42578125" style="25"/>
    <col min="8717" max="8725" width="20.140625" style="25" customWidth="1"/>
    <col min="8726" max="8728" width="21.28515625" style="25" customWidth="1"/>
    <col min="8729" max="8737" width="20.140625" style="25" customWidth="1"/>
    <col min="8738" max="8740" width="21.28515625" style="25" customWidth="1"/>
    <col min="8741" max="8749" width="20.140625" style="25" customWidth="1"/>
    <col min="8750" max="8752" width="21.28515625" style="25" customWidth="1"/>
    <col min="8753" max="8761" width="20.140625" style="25" customWidth="1"/>
    <col min="8762" max="8764" width="21.28515625" style="25" customWidth="1"/>
    <col min="8765" max="8773" width="20" style="25" customWidth="1"/>
    <col min="8774" max="8776" width="21.140625" style="25" customWidth="1"/>
    <col min="8777" max="8785" width="20" style="25" customWidth="1"/>
    <col min="8786" max="8788" width="21.140625" style="25" customWidth="1"/>
    <col min="8789" max="8797" width="20.140625" style="25" customWidth="1"/>
    <col min="8798" max="8800" width="21.28515625" style="25" customWidth="1"/>
    <col min="8801" max="8809" width="20.140625" style="25" bestFit="1" customWidth="1"/>
    <col min="8810" max="8812" width="21.28515625" style="25" bestFit="1" customWidth="1"/>
    <col min="8813" max="8960" width="11.42578125" style="25"/>
    <col min="8961" max="8961" width="43.28515625" style="25" customWidth="1"/>
    <col min="8962" max="8962" width="10.28515625" style="25" customWidth="1"/>
    <col min="8963" max="8963" width="18.5703125" style="25" customWidth="1"/>
    <col min="8964" max="8964" width="11.28515625" style="25" bestFit="1" customWidth="1"/>
    <col min="8965" max="8965" width="22.7109375" style="25" customWidth="1"/>
    <col min="8966" max="8966" width="11.85546875" style="25" bestFit="1" customWidth="1"/>
    <col min="8967" max="8967" width="20.28515625" style="25" customWidth="1"/>
    <col min="8968" max="8968" width="7.7109375" style="25" customWidth="1"/>
    <col min="8969" max="8969" width="15.7109375" style="25" customWidth="1"/>
    <col min="8970" max="8970" width="11.140625" style="25" customWidth="1"/>
    <col min="8971" max="8971" width="17.28515625" style="25" customWidth="1"/>
    <col min="8972" max="8972" width="11.42578125" style="25"/>
    <col min="8973" max="8981" width="20.140625" style="25" customWidth="1"/>
    <col min="8982" max="8984" width="21.28515625" style="25" customWidth="1"/>
    <col min="8985" max="8993" width="20.140625" style="25" customWidth="1"/>
    <col min="8994" max="8996" width="21.28515625" style="25" customWidth="1"/>
    <col min="8997" max="9005" width="20.140625" style="25" customWidth="1"/>
    <col min="9006" max="9008" width="21.28515625" style="25" customWidth="1"/>
    <col min="9009" max="9017" width="20.140625" style="25" customWidth="1"/>
    <col min="9018" max="9020" width="21.28515625" style="25" customWidth="1"/>
    <col min="9021" max="9029" width="20" style="25" customWidth="1"/>
    <col min="9030" max="9032" width="21.140625" style="25" customWidth="1"/>
    <col min="9033" max="9041" width="20" style="25" customWidth="1"/>
    <col min="9042" max="9044" width="21.140625" style="25" customWidth="1"/>
    <col min="9045" max="9053" width="20.140625" style="25" customWidth="1"/>
    <col min="9054" max="9056" width="21.28515625" style="25" customWidth="1"/>
    <col min="9057" max="9065" width="20.140625" style="25" bestFit="1" customWidth="1"/>
    <col min="9066" max="9068" width="21.28515625" style="25" bestFit="1" customWidth="1"/>
    <col min="9069" max="9216" width="11.42578125" style="25"/>
    <col min="9217" max="9217" width="43.28515625" style="25" customWidth="1"/>
    <col min="9218" max="9218" width="10.28515625" style="25" customWidth="1"/>
    <col min="9219" max="9219" width="18.5703125" style="25" customWidth="1"/>
    <col min="9220" max="9220" width="11.28515625" style="25" bestFit="1" customWidth="1"/>
    <col min="9221" max="9221" width="22.7109375" style="25" customWidth="1"/>
    <col min="9222" max="9222" width="11.85546875" style="25" bestFit="1" customWidth="1"/>
    <col min="9223" max="9223" width="20.28515625" style="25" customWidth="1"/>
    <col min="9224" max="9224" width="7.7109375" style="25" customWidth="1"/>
    <col min="9225" max="9225" width="15.7109375" style="25" customWidth="1"/>
    <col min="9226" max="9226" width="11.140625" style="25" customWidth="1"/>
    <col min="9227" max="9227" width="17.28515625" style="25" customWidth="1"/>
    <col min="9228" max="9228" width="11.42578125" style="25"/>
    <col min="9229" max="9237" width="20.140625" style="25" customWidth="1"/>
    <col min="9238" max="9240" width="21.28515625" style="25" customWidth="1"/>
    <col min="9241" max="9249" width="20.140625" style="25" customWidth="1"/>
    <col min="9250" max="9252" width="21.28515625" style="25" customWidth="1"/>
    <col min="9253" max="9261" width="20.140625" style="25" customWidth="1"/>
    <col min="9262" max="9264" width="21.28515625" style="25" customWidth="1"/>
    <col min="9265" max="9273" width="20.140625" style="25" customWidth="1"/>
    <col min="9274" max="9276" width="21.28515625" style="25" customWidth="1"/>
    <col min="9277" max="9285" width="20" style="25" customWidth="1"/>
    <col min="9286" max="9288" width="21.140625" style="25" customWidth="1"/>
    <col min="9289" max="9297" width="20" style="25" customWidth="1"/>
    <col min="9298" max="9300" width="21.140625" style="25" customWidth="1"/>
    <col min="9301" max="9309" width="20.140625" style="25" customWidth="1"/>
    <col min="9310" max="9312" width="21.28515625" style="25" customWidth="1"/>
    <col min="9313" max="9321" width="20.140625" style="25" bestFit="1" customWidth="1"/>
    <col min="9322" max="9324" width="21.28515625" style="25" bestFit="1" customWidth="1"/>
    <col min="9325" max="9472" width="11.42578125" style="25"/>
    <col min="9473" max="9473" width="43.28515625" style="25" customWidth="1"/>
    <col min="9474" max="9474" width="10.28515625" style="25" customWidth="1"/>
    <col min="9475" max="9475" width="18.5703125" style="25" customWidth="1"/>
    <col min="9476" max="9476" width="11.28515625" style="25" bestFit="1" customWidth="1"/>
    <col min="9477" max="9477" width="22.7109375" style="25" customWidth="1"/>
    <col min="9478" max="9478" width="11.85546875" style="25" bestFit="1" customWidth="1"/>
    <col min="9479" max="9479" width="20.28515625" style="25" customWidth="1"/>
    <col min="9480" max="9480" width="7.7109375" style="25" customWidth="1"/>
    <col min="9481" max="9481" width="15.7109375" style="25" customWidth="1"/>
    <col min="9482" max="9482" width="11.140625" style="25" customWidth="1"/>
    <col min="9483" max="9483" width="17.28515625" style="25" customWidth="1"/>
    <col min="9484" max="9484" width="11.42578125" style="25"/>
    <col min="9485" max="9493" width="20.140625" style="25" customWidth="1"/>
    <col min="9494" max="9496" width="21.28515625" style="25" customWidth="1"/>
    <col min="9497" max="9505" width="20.140625" style="25" customWidth="1"/>
    <col min="9506" max="9508" width="21.28515625" style="25" customWidth="1"/>
    <col min="9509" max="9517" width="20.140625" style="25" customWidth="1"/>
    <col min="9518" max="9520" width="21.28515625" style="25" customWidth="1"/>
    <col min="9521" max="9529" width="20.140625" style="25" customWidth="1"/>
    <col min="9530" max="9532" width="21.28515625" style="25" customWidth="1"/>
    <col min="9533" max="9541" width="20" style="25" customWidth="1"/>
    <col min="9542" max="9544" width="21.140625" style="25" customWidth="1"/>
    <col min="9545" max="9553" width="20" style="25" customWidth="1"/>
    <col min="9554" max="9556" width="21.140625" style="25" customWidth="1"/>
    <col min="9557" max="9565" width="20.140625" style="25" customWidth="1"/>
    <col min="9566" max="9568" width="21.28515625" style="25" customWidth="1"/>
    <col min="9569" max="9577" width="20.140625" style="25" bestFit="1" customWidth="1"/>
    <col min="9578" max="9580" width="21.28515625" style="25" bestFit="1" customWidth="1"/>
    <col min="9581" max="9728" width="11.42578125" style="25"/>
    <col min="9729" max="9729" width="43.28515625" style="25" customWidth="1"/>
    <col min="9730" max="9730" width="10.28515625" style="25" customWidth="1"/>
    <col min="9731" max="9731" width="18.5703125" style="25" customWidth="1"/>
    <col min="9732" max="9732" width="11.28515625" style="25" bestFit="1" customWidth="1"/>
    <col min="9733" max="9733" width="22.7109375" style="25" customWidth="1"/>
    <col min="9734" max="9734" width="11.85546875" style="25" bestFit="1" customWidth="1"/>
    <col min="9735" max="9735" width="20.28515625" style="25" customWidth="1"/>
    <col min="9736" max="9736" width="7.7109375" style="25" customWidth="1"/>
    <col min="9737" max="9737" width="15.7109375" style="25" customWidth="1"/>
    <col min="9738" max="9738" width="11.140625" style="25" customWidth="1"/>
    <col min="9739" max="9739" width="17.28515625" style="25" customWidth="1"/>
    <col min="9740" max="9740" width="11.42578125" style="25"/>
    <col min="9741" max="9749" width="20.140625" style="25" customWidth="1"/>
    <col min="9750" max="9752" width="21.28515625" style="25" customWidth="1"/>
    <col min="9753" max="9761" width="20.140625" style="25" customWidth="1"/>
    <col min="9762" max="9764" width="21.28515625" style="25" customWidth="1"/>
    <col min="9765" max="9773" width="20.140625" style="25" customWidth="1"/>
    <col min="9774" max="9776" width="21.28515625" style="25" customWidth="1"/>
    <col min="9777" max="9785" width="20.140625" style="25" customWidth="1"/>
    <col min="9786" max="9788" width="21.28515625" style="25" customWidth="1"/>
    <col min="9789" max="9797" width="20" style="25" customWidth="1"/>
    <col min="9798" max="9800" width="21.140625" style="25" customWidth="1"/>
    <col min="9801" max="9809" width="20" style="25" customWidth="1"/>
    <col min="9810" max="9812" width="21.140625" style="25" customWidth="1"/>
    <col min="9813" max="9821" width="20.140625" style="25" customWidth="1"/>
    <col min="9822" max="9824" width="21.28515625" style="25" customWidth="1"/>
    <col min="9825" max="9833" width="20.140625" style="25" bestFit="1" customWidth="1"/>
    <col min="9834" max="9836" width="21.28515625" style="25" bestFit="1" customWidth="1"/>
    <col min="9837" max="9984" width="11.42578125" style="25"/>
    <col min="9985" max="9985" width="43.28515625" style="25" customWidth="1"/>
    <col min="9986" max="9986" width="10.28515625" style="25" customWidth="1"/>
    <col min="9987" max="9987" width="18.5703125" style="25" customWidth="1"/>
    <col min="9988" max="9988" width="11.28515625" style="25" bestFit="1" customWidth="1"/>
    <col min="9989" max="9989" width="22.7109375" style="25" customWidth="1"/>
    <col min="9990" max="9990" width="11.85546875" style="25" bestFit="1" customWidth="1"/>
    <col min="9991" max="9991" width="20.28515625" style="25" customWidth="1"/>
    <col min="9992" max="9992" width="7.7109375" style="25" customWidth="1"/>
    <col min="9993" max="9993" width="15.7109375" style="25" customWidth="1"/>
    <col min="9994" max="9994" width="11.140625" style="25" customWidth="1"/>
    <col min="9995" max="9995" width="17.28515625" style="25" customWidth="1"/>
    <col min="9996" max="9996" width="11.42578125" style="25"/>
    <col min="9997" max="10005" width="20.140625" style="25" customWidth="1"/>
    <col min="10006" max="10008" width="21.28515625" style="25" customWidth="1"/>
    <col min="10009" max="10017" width="20.140625" style="25" customWidth="1"/>
    <col min="10018" max="10020" width="21.28515625" style="25" customWidth="1"/>
    <col min="10021" max="10029" width="20.140625" style="25" customWidth="1"/>
    <col min="10030" max="10032" width="21.28515625" style="25" customWidth="1"/>
    <col min="10033" max="10041" width="20.140625" style="25" customWidth="1"/>
    <col min="10042" max="10044" width="21.28515625" style="25" customWidth="1"/>
    <col min="10045" max="10053" width="20" style="25" customWidth="1"/>
    <col min="10054" max="10056" width="21.140625" style="25" customWidth="1"/>
    <col min="10057" max="10065" width="20" style="25" customWidth="1"/>
    <col min="10066" max="10068" width="21.140625" style="25" customWidth="1"/>
    <col min="10069" max="10077" width="20.140625" style="25" customWidth="1"/>
    <col min="10078" max="10080" width="21.28515625" style="25" customWidth="1"/>
    <col min="10081" max="10089" width="20.140625" style="25" bestFit="1" customWidth="1"/>
    <col min="10090" max="10092" width="21.28515625" style="25" bestFit="1" customWidth="1"/>
    <col min="10093" max="10240" width="11.42578125" style="25"/>
    <col min="10241" max="10241" width="43.28515625" style="25" customWidth="1"/>
    <col min="10242" max="10242" width="10.28515625" style="25" customWidth="1"/>
    <col min="10243" max="10243" width="18.5703125" style="25" customWidth="1"/>
    <col min="10244" max="10244" width="11.28515625" style="25" bestFit="1" customWidth="1"/>
    <col min="10245" max="10245" width="22.7109375" style="25" customWidth="1"/>
    <col min="10246" max="10246" width="11.85546875" style="25" bestFit="1" customWidth="1"/>
    <col min="10247" max="10247" width="20.28515625" style="25" customWidth="1"/>
    <col min="10248" max="10248" width="7.7109375" style="25" customWidth="1"/>
    <col min="10249" max="10249" width="15.7109375" style="25" customWidth="1"/>
    <col min="10250" max="10250" width="11.140625" style="25" customWidth="1"/>
    <col min="10251" max="10251" width="17.28515625" style="25" customWidth="1"/>
    <col min="10252" max="10252" width="11.42578125" style="25"/>
    <col min="10253" max="10261" width="20.140625" style="25" customWidth="1"/>
    <col min="10262" max="10264" width="21.28515625" style="25" customWidth="1"/>
    <col min="10265" max="10273" width="20.140625" style="25" customWidth="1"/>
    <col min="10274" max="10276" width="21.28515625" style="25" customWidth="1"/>
    <col min="10277" max="10285" width="20.140625" style="25" customWidth="1"/>
    <col min="10286" max="10288" width="21.28515625" style="25" customWidth="1"/>
    <col min="10289" max="10297" width="20.140625" style="25" customWidth="1"/>
    <col min="10298" max="10300" width="21.28515625" style="25" customWidth="1"/>
    <col min="10301" max="10309" width="20" style="25" customWidth="1"/>
    <col min="10310" max="10312" width="21.140625" style="25" customWidth="1"/>
    <col min="10313" max="10321" width="20" style="25" customWidth="1"/>
    <col min="10322" max="10324" width="21.140625" style="25" customWidth="1"/>
    <col min="10325" max="10333" width="20.140625" style="25" customWidth="1"/>
    <col min="10334" max="10336" width="21.28515625" style="25" customWidth="1"/>
    <col min="10337" max="10345" width="20.140625" style="25" bestFit="1" customWidth="1"/>
    <col min="10346" max="10348" width="21.28515625" style="25" bestFit="1" customWidth="1"/>
    <col min="10349" max="10496" width="11.42578125" style="25"/>
    <col min="10497" max="10497" width="43.28515625" style="25" customWidth="1"/>
    <col min="10498" max="10498" width="10.28515625" style="25" customWidth="1"/>
    <col min="10499" max="10499" width="18.5703125" style="25" customWidth="1"/>
    <col min="10500" max="10500" width="11.28515625" style="25" bestFit="1" customWidth="1"/>
    <col min="10501" max="10501" width="22.7109375" style="25" customWidth="1"/>
    <col min="10502" max="10502" width="11.85546875" style="25" bestFit="1" customWidth="1"/>
    <col min="10503" max="10503" width="20.28515625" style="25" customWidth="1"/>
    <col min="10504" max="10504" width="7.7109375" style="25" customWidth="1"/>
    <col min="10505" max="10505" width="15.7109375" style="25" customWidth="1"/>
    <col min="10506" max="10506" width="11.140625" style="25" customWidth="1"/>
    <col min="10507" max="10507" width="17.28515625" style="25" customWidth="1"/>
    <col min="10508" max="10508" width="11.42578125" style="25"/>
    <col min="10509" max="10517" width="20.140625" style="25" customWidth="1"/>
    <col min="10518" max="10520" width="21.28515625" style="25" customWidth="1"/>
    <col min="10521" max="10529" width="20.140625" style="25" customWidth="1"/>
    <col min="10530" max="10532" width="21.28515625" style="25" customWidth="1"/>
    <col min="10533" max="10541" width="20.140625" style="25" customWidth="1"/>
    <col min="10542" max="10544" width="21.28515625" style="25" customWidth="1"/>
    <col min="10545" max="10553" width="20.140625" style="25" customWidth="1"/>
    <col min="10554" max="10556" width="21.28515625" style="25" customWidth="1"/>
    <col min="10557" max="10565" width="20" style="25" customWidth="1"/>
    <col min="10566" max="10568" width="21.140625" style="25" customWidth="1"/>
    <col min="10569" max="10577" width="20" style="25" customWidth="1"/>
    <col min="10578" max="10580" width="21.140625" style="25" customWidth="1"/>
    <col min="10581" max="10589" width="20.140625" style="25" customWidth="1"/>
    <col min="10590" max="10592" width="21.28515625" style="25" customWidth="1"/>
    <col min="10593" max="10601" width="20.140625" style="25" bestFit="1" customWidth="1"/>
    <col min="10602" max="10604" width="21.28515625" style="25" bestFit="1" customWidth="1"/>
    <col min="10605" max="10752" width="11.42578125" style="25"/>
    <col min="10753" max="10753" width="43.28515625" style="25" customWidth="1"/>
    <col min="10754" max="10754" width="10.28515625" style="25" customWidth="1"/>
    <col min="10755" max="10755" width="18.5703125" style="25" customWidth="1"/>
    <col min="10756" max="10756" width="11.28515625" style="25" bestFit="1" customWidth="1"/>
    <col min="10757" max="10757" width="22.7109375" style="25" customWidth="1"/>
    <col min="10758" max="10758" width="11.85546875" style="25" bestFit="1" customWidth="1"/>
    <col min="10759" max="10759" width="20.28515625" style="25" customWidth="1"/>
    <col min="10760" max="10760" width="7.7109375" style="25" customWidth="1"/>
    <col min="10761" max="10761" width="15.7109375" style="25" customWidth="1"/>
    <col min="10762" max="10762" width="11.140625" style="25" customWidth="1"/>
    <col min="10763" max="10763" width="17.28515625" style="25" customWidth="1"/>
    <col min="10764" max="10764" width="11.42578125" style="25"/>
    <col min="10765" max="10773" width="20.140625" style="25" customWidth="1"/>
    <col min="10774" max="10776" width="21.28515625" style="25" customWidth="1"/>
    <col min="10777" max="10785" width="20.140625" style="25" customWidth="1"/>
    <col min="10786" max="10788" width="21.28515625" style="25" customWidth="1"/>
    <col min="10789" max="10797" width="20.140625" style="25" customWidth="1"/>
    <col min="10798" max="10800" width="21.28515625" style="25" customWidth="1"/>
    <col min="10801" max="10809" width="20.140625" style="25" customWidth="1"/>
    <col min="10810" max="10812" width="21.28515625" style="25" customWidth="1"/>
    <col min="10813" max="10821" width="20" style="25" customWidth="1"/>
    <col min="10822" max="10824" width="21.140625" style="25" customWidth="1"/>
    <col min="10825" max="10833" width="20" style="25" customWidth="1"/>
    <col min="10834" max="10836" width="21.140625" style="25" customWidth="1"/>
    <col min="10837" max="10845" width="20.140625" style="25" customWidth="1"/>
    <col min="10846" max="10848" width="21.28515625" style="25" customWidth="1"/>
    <col min="10849" max="10857" width="20.140625" style="25" bestFit="1" customWidth="1"/>
    <col min="10858" max="10860" width="21.28515625" style="25" bestFit="1" customWidth="1"/>
    <col min="10861" max="11008" width="11.42578125" style="25"/>
    <col min="11009" max="11009" width="43.28515625" style="25" customWidth="1"/>
    <col min="11010" max="11010" width="10.28515625" style="25" customWidth="1"/>
    <col min="11011" max="11011" width="18.5703125" style="25" customWidth="1"/>
    <col min="11012" max="11012" width="11.28515625" style="25" bestFit="1" customWidth="1"/>
    <col min="11013" max="11013" width="22.7109375" style="25" customWidth="1"/>
    <col min="11014" max="11014" width="11.85546875" style="25" bestFit="1" customWidth="1"/>
    <col min="11015" max="11015" width="20.28515625" style="25" customWidth="1"/>
    <col min="11016" max="11016" width="7.7109375" style="25" customWidth="1"/>
    <col min="11017" max="11017" width="15.7109375" style="25" customWidth="1"/>
    <col min="11018" max="11018" width="11.140625" style="25" customWidth="1"/>
    <col min="11019" max="11019" width="17.28515625" style="25" customWidth="1"/>
    <col min="11020" max="11020" width="11.42578125" style="25"/>
    <col min="11021" max="11029" width="20.140625" style="25" customWidth="1"/>
    <col min="11030" max="11032" width="21.28515625" style="25" customWidth="1"/>
    <col min="11033" max="11041" width="20.140625" style="25" customWidth="1"/>
    <col min="11042" max="11044" width="21.28515625" style="25" customWidth="1"/>
    <col min="11045" max="11053" width="20.140625" style="25" customWidth="1"/>
    <col min="11054" max="11056" width="21.28515625" style="25" customWidth="1"/>
    <col min="11057" max="11065" width="20.140625" style="25" customWidth="1"/>
    <col min="11066" max="11068" width="21.28515625" style="25" customWidth="1"/>
    <col min="11069" max="11077" width="20" style="25" customWidth="1"/>
    <col min="11078" max="11080" width="21.140625" style="25" customWidth="1"/>
    <col min="11081" max="11089" width="20" style="25" customWidth="1"/>
    <col min="11090" max="11092" width="21.140625" style="25" customWidth="1"/>
    <col min="11093" max="11101" width="20.140625" style="25" customWidth="1"/>
    <col min="11102" max="11104" width="21.28515625" style="25" customWidth="1"/>
    <col min="11105" max="11113" width="20.140625" style="25" bestFit="1" customWidth="1"/>
    <col min="11114" max="11116" width="21.28515625" style="25" bestFit="1" customWidth="1"/>
    <col min="11117" max="11264" width="11.42578125" style="25"/>
    <col min="11265" max="11265" width="43.28515625" style="25" customWidth="1"/>
    <col min="11266" max="11266" width="10.28515625" style="25" customWidth="1"/>
    <col min="11267" max="11267" width="18.5703125" style="25" customWidth="1"/>
    <col min="11268" max="11268" width="11.28515625" style="25" bestFit="1" customWidth="1"/>
    <col min="11269" max="11269" width="22.7109375" style="25" customWidth="1"/>
    <col min="11270" max="11270" width="11.85546875" style="25" bestFit="1" customWidth="1"/>
    <col min="11271" max="11271" width="20.28515625" style="25" customWidth="1"/>
    <col min="11272" max="11272" width="7.7109375" style="25" customWidth="1"/>
    <col min="11273" max="11273" width="15.7109375" style="25" customWidth="1"/>
    <col min="11274" max="11274" width="11.140625" style="25" customWidth="1"/>
    <col min="11275" max="11275" width="17.28515625" style="25" customWidth="1"/>
    <col min="11276" max="11276" width="11.42578125" style="25"/>
    <col min="11277" max="11285" width="20.140625" style="25" customWidth="1"/>
    <col min="11286" max="11288" width="21.28515625" style="25" customWidth="1"/>
    <col min="11289" max="11297" width="20.140625" style="25" customWidth="1"/>
    <col min="11298" max="11300" width="21.28515625" style="25" customWidth="1"/>
    <col min="11301" max="11309" width="20.140625" style="25" customWidth="1"/>
    <col min="11310" max="11312" width="21.28515625" style="25" customWidth="1"/>
    <col min="11313" max="11321" width="20.140625" style="25" customWidth="1"/>
    <col min="11322" max="11324" width="21.28515625" style="25" customWidth="1"/>
    <col min="11325" max="11333" width="20" style="25" customWidth="1"/>
    <col min="11334" max="11336" width="21.140625" style="25" customWidth="1"/>
    <col min="11337" max="11345" width="20" style="25" customWidth="1"/>
    <col min="11346" max="11348" width="21.140625" style="25" customWidth="1"/>
    <col min="11349" max="11357" width="20.140625" style="25" customWidth="1"/>
    <col min="11358" max="11360" width="21.28515625" style="25" customWidth="1"/>
    <col min="11361" max="11369" width="20.140625" style="25" bestFit="1" customWidth="1"/>
    <col min="11370" max="11372" width="21.28515625" style="25" bestFit="1" customWidth="1"/>
    <col min="11373" max="11520" width="11.42578125" style="25"/>
    <col min="11521" max="11521" width="43.28515625" style="25" customWidth="1"/>
    <col min="11522" max="11522" width="10.28515625" style="25" customWidth="1"/>
    <col min="11523" max="11523" width="18.5703125" style="25" customWidth="1"/>
    <col min="11524" max="11524" width="11.28515625" style="25" bestFit="1" customWidth="1"/>
    <col min="11525" max="11525" width="22.7109375" style="25" customWidth="1"/>
    <col min="11526" max="11526" width="11.85546875" style="25" bestFit="1" customWidth="1"/>
    <col min="11527" max="11527" width="20.28515625" style="25" customWidth="1"/>
    <col min="11528" max="11528" width="7.7109375" style="25" customWidth="1"/>
    <col min="11529" max="11529" width="15.7109375" style="25" customWidth="1"/>
    <col min="11530" max="11530" width="11.140625" style="25" customWidth="1"/>
    <col min="11531" max="11531" width="17.28515625" style="25" customWidth="1"/>
    <col min="11532" max="11532" width="11.42578125" style="25"/>
    <col min="11533" max="11541" width="20.140625" style="25" customWidth="1"/>
    <col min="11542" max="11544" width="21.28515625" style="25" customWidth="1"/>
    <col min="11545" max="11553" width="20.140625" style="25" customWidth="1"/>
    <col min="11554" max="11556" width="21.28515625" style="25" customWidth="1"/>
    <col min="11557" max="11565" width="20.140625" style="25" customWidth="1"/>
    <col min="11566" max="11568" width="21.28515625" style="25" customWidth="1"/>
    <col min="11569" max="11577" width="20.140625" style="25" customWidth="1"/>
    <col min="11578" max="11580" width="21.28515625" style="25" customWidth="1"/>
    <col min="11581" max="11589" width="20" style="25" customWidth="1"/>
    <col min="11590" max="11592" width="21.140625" style="25" customWidth="1"/>
    <col min="11593" max="11601" width="20" style="25" customWidth="1"/>
    <col min="11602" max="11604" width="21.140625" style="25" customWidth="1"/>
    <col min="11605" max="11613" width="20.140625" style="25" customWidth="1"/>
    <col min="11614" max="11616" width="21.28515625" style="25" customWidth="1"/>
    <col min="11617" max="11625" width="20.140625" style="25" bestFit="1" customWidth="1"/>
    <col min="11626" max="11628" width="21.28515625" style="25" bestFit="1" customWidth="1"/>
    <col min="11629" max="11776" width="11.42578125" style="25"/>
    <col min="11777" max="11777" width="43.28515625" style="25" customWidth="1"/>
    <col min="11778" max="11778" width="10.28515625" style="25" customWidth="1"/>
    <col min="11779" max="11779" width="18.5703125" style="25" customWidth="1"/>
    <col min="11780" max="11780" width="11.28515625" style="25" bestFit="1" customWidth="1"/>
    <col min="11781" max="11781" width="22.7109375" style="25" customWidth="1"/>
    <col min="11782" max="11782" width="11.85546875" style="25" bestFit="1" customWidth="1"/>
    <col min="11783" max="11783" width="20.28515625" style="25" customWidth="1"/>
    <col min="11784" max="11784" width="7.7109375" style="25" customWidth="1"/>
    <col min="11785" max="11785" width="15.7109375" style="25" customWidth="1"/>
    <col min="11786" max="11786" width="11.140625" style="25" customWidth="1"/>
    <col min="11787" max="11787" width="17.28515625" style="25" customWidth="1"/>
    <col min="11788" max="11788" width="11.42578125" style="25"/>
    <col min="11789" max="11797" width="20.140625" style="25" customWidth="1"/>
    <col min="11798" max="11800" width="21.28515625" style="25" customWidth="1"/>
    <col min="11801" max="11809" width="20.140625" style="25" customWidth="1"/>
    <col min="11810" max="11812" width="21.28515625" style="25" customWidth="1"/>
    <col min="11813" max="11821" width="20.140625" style="25" customWidth="1"/>
    <col min="11822" max="11824" width="21.28515625" style="25" customWidth="1"/>
    <col min="11825" max="11833" width="20.140625" style="25" customWidth="1"/>
    <col min="11834" max="11836" width="21.28515625" style="25" customWidth="1"/>
    <col min="11837" max="11845" width="20" style="25" customWidth="1"/>
    <col min="11846" max="11848" width="21.140625" style="25" customWidth="1"/>
    <col min="11849" max="11857" width="20" style="25" customWidth="1"/>
    <col min="11858" max="11860" width="21.140625" style="25" customWidth="1"/>
    <col min="11861" max="11869" width="20.140625" style="25" customWidth="1"/>
    <col min="11870" max="11872" width="21.28515625" style="25" customWidth="1"/>
    <col min="11873" max="11881" width="20.140625" style="25" bestFit="1" customWidth="1"/>
    <col min="11882" max="11884" width="21.28515625" style="25" bestFit="1" customWidth="1"/>
    <col min="11885" max="12032" width="11.42578125" style="25"/>
    <col min="12033" max="12033" width="43.28515625" style="25" customWidth="1"/>
    <col min="12034" max="12034" width="10.28515625" style="25" customWidth="1"/>
    <col min="12035" max="12035" width="18.5703125" style="25" customWidth="1"/>
    <col min="12036" max="12036" width="11.28515625" style="25" bestFit="1" customWidth="1"/>
    <col min="12037" max="12037" width="22.7109375" style="25" customWidth="1"/>
    <col min="12038" max="12038" width="11.85546875" style="25" bestFit="1" customWidth="1"/>
    <col min="12039" max="12039" width="20.28515625" style="25" customWidth="1"/>
    <col min="12040" max="12040" width="7.7109375" style="25" customWidth="1"/>
    <col min="12041" max="12041" width="15.7109375" style="25" customWidth="1"/>
    <col min="12042" max="12042" width="11.140625" style="25" customWidth="1"/>
    <col min="12043" max="12043" width="17.28515625" style="25" customWidth="1"/>
    <col min="12044" max="12044" width="11.42578125" style="25"/>
    <col min="12045" max="12053" width="20.140625" style="25" customWidth="1"/>
    <col min="12054" max="12056" width="21.28515625" style="25" customWidth="1"/>
    <col min="12057" max="12065" width="20.140625" style="25" customWidth="1"/>
    <col min="12066" max="12068" width="21.28515625" style="25" customWidth="1"/>
    <col min="12069" max="12077" width="20.140625" style="25" customWidth="1"/>
    <col min="12078" max="12080" width="21.28515625" style="25" customWidth="1"/>
    <col min="12081" max="12089" width="20.140625" style="25" customWidth="1"/>
    <col min="12090" max="12092" width="21.28515625" style="25" customWidth="1"/>
    <col min="12093" max="12101" width="20" style="25" customWidth="1"/>
    <col min="12102" max="12104" width="21.140625" style="25" customWidth="1"/>
    <col min="12105" max="12113" width="20" style="25" customWidth="1"/>
    <col min="12114" max="12116" width="21.140625" style="25" customWidth="1"/>
    <col min="12117" max="12125" width="20.140625" style="25" customWidth="1"/>
    <col min="12126" max="12128" width="21.28515625" style="25" customWidth="1"/>
    <col min="12129" max="12137" width="20.140625" style="25" bestFit="1" customWidth="1"/>
    <col min="12138" max="12140" width="21.28515625" style="25" bestFit="1" customWidth="1"/>
    <col min="12141" max="12288" width="11.42578125" style="25"/>
    <col min="12289" max="12289" width="43.28515625" style="25" customWidth="1"/>
    <col min="12290" max="12290" width="10.28515625" style="25" customWidth="1"/>
    <col min="12291" max="12291" width="18.5703125" style="25" customWidth="1"/>
    <col min="12292" max="12292" width="11.28515625" style="25" bestFit="1" customWidth="1"/>
    <col min="12293" max="12293" width="22.7109375" style="25" customWidth="1"/>
    <col min="12294" max="12294" width="11.85546875" style="25" bestFit="1" customWidth="1"/>
    <col min="12295" max="12295" width="20.28515625" style="25" customWidth="1"/>
    <col min="12296" max="12296" width="7.7109375" style="25" customWidth="1"/>
    <col min="12297" max="12297" width="15.7109375" style="25" customWidth="1"/>
    <col min="12298" max="12298" width="11.140625" style="25" customWidth="1"/>
    <col min="12299" max="12299" width="17.28515625" style="25" customWidth="1"/>
    <col min="12300" max="12300" width="11.42578125" style="25"/>
    <col min="12301" max="12309" width="20.140625" style="25" customWidth="1"/>
    <col min="12310" max="12312" width="21.28515625" style="25" customWidth="1"/>
    <col min="12313" max="12321" width="20.140625" style="25" customWidth="1"/>
    <col min="12322" max="12324" width="21.28515625" style="25" customWidth="1"/>
    <col min="12325" max="12333" width="20.140625" style="25" customWidth="1"/>
    <col min="12334" max="12336" width="21.28515625" style="25" customWidth="1"/>
    <col min="12337" max="12345" width="20.140625" style="25" customWidth="1"/>
    <col min="12346" max="12348" width="21.28515625" style="25" customWidth="1"/>
    <col min="12349" max="12357" width="20" style="25" customWidth="1"/>
    <col min="12358" max="12360" width="21.140625" style="25" customWidth="1"/>
    <col min="12361" max="12369" width="20" style="25" customWidth="1"/>
    <col min="12370" max="12372" width="21.140625" style="25" customWidth="1"/>
    <col min="12373" max="12381" width="20.140625" style="25" customWidth="1"/>
    <col min="12382" max="12384" width="21.28515625" style="25" customWidth="1"/>
    <col min="12385" max="12393" width="20.140625" style="25" bestFit="1" customWidth="1"/>
    <col min="12394" max="12396" width="21.28515625" style="25" bestFit="1" customWidth="1"/>
    <col min="12397" max="12544" width="11.42578125" style="25"/>
    <col min="12545" max="12545" width="43.28515625" style="25" customWidth="1"/>
    <col min="12546" max="12546" width="10.28515625" style="25" customWidth="1"/>
    <col min="12547" max="12547" width="18.5703125" style="25" customWidth="1"/>
    <col min="12548" max="12548" width="11.28515625" style="25" bestFit="1" customWidth="1"/>
    <col min="12549" max="12549" width="22.7109375" style="25" customWidth="1"/>
    <col min="12550" max="12550" width="11.85546875" style="25" bestFit="1" customWidth="1"/>
    <col min="12551" max="12551" width="20.28515625" style="25" customWidth="1"/>
    <col min="12552" max="12552" width="7.7109375" style="25" customWidth="1"/>
    <col min="12553" max="12553" width="15.7109375" style="25" customWidth="1"/>
    <col min="12554" max="12554" width="11.140625" style="25" customWidth="1"/>
    <col min="12555" max="12555" width="17.28515625" style="25" customWidth="1"/>
    <col min="12556" max="12556" width="11.42578125" style="25"/>
    <col min="12557" max="12565" width="20.140625" style="25" customWidth="1"/>
    <col min="12566" max="12568" width="21.28515625" style="25" customWidth="1"/>
    <col min="12569" max="12577" width="20.140625" style="25" customWidth="1"/>
    <col min="12578" max="12580" width="21.28515625" style="25" customWidth="1"/>
    <col min="12581" max="12589" width="20.140625" style="25" customWidth="1"/>
    <col min="12590" max="12592" width="21.28515625" style="25" customWidth="1"/>
    <col min="12593" max="12601" width="20.140625" style="25" customWidth="1"/>
    <col min="12602" max="12604" width="21.28515625" style="25" customWidth="1"/>
    <col min="12605" max="12613" width="20" style="25" customWidth="1"/>
    <col min="12614" max="12616" width="21.140625" style="25" customWidth="1"/>
    <col min="12617" max="12625" width="20" style="25" customWidth="1"/>
    <col min="12626" max="12628" width="21.140625" style="25" customWidth="1"/>
    <col min="12629" max="12637" width="20.140625" style="25" customWidth="1"/>
    <col min="12638" max="12640" width="21.28515625" style="25" customWidth="1"/>
    <col min="12641" max="12649" width="20.140625" style="25" bestFit="1" customWidth="1"/>
    <col min="12650" max="12652" width="21.28515625" style="25" bestFit="1" customWidth="1"/>
    <col min="12653" max="12800" width="11.42578125" style="25"/>
    <col min="12801" max="12801" width="43.28515625" style="25" customWidth="1"/>
    <col min="12802" max="12802" width="10.28515625" style="25" customWidth="1"/>
    <col min="12803" max="12803" width="18.5703125" style="25" customWidth="1"/>
    <col min="12804" max="12804" width="11.28515625" style="25" bestFit="1" customWidth="1"/>
    <col min="12805" max="12805" width="22.7109375" style="25" customWidth="1"/>
    <col min="12806" max="12806" width="11.85546875" style="25" bestFit="1" customWidth="1"/>
    <col min="12807" max="12807" width="20.28515625" style="25" customWidth="1"/>
    <col min="12808" max="12808" width="7.7109375" style="25" customWidth="1"/>
    <col min="12809" max="12809" width="15.7109375" style="25" customWidth="1"/>
    <col min="12810" max="12810" width="11.140625" style="25" customWidth="1"/>
    <col min="12811" max="12811" width="17.28515625" style="25" customWidth="1"/>
    <col min="12812" max="12812" width="11.42578125" style="25"/>
    <col min="12813" max="12821" width="20.140625" style="25" customWidth="1"/>
    <col min="12822" max="12824" width="21.28515625" style="25" customWidth="1"/>
    <col min="12825" max="12833" width="20.140625" style="25" customWidth="1"/>
    <col min="12834" max="12836" width="21.28515625" style="25" customWidth="1"/>
    <col min="12837" max="12845" width="20.140625" style="25" customWidth="1"/>
    <col min="12846" max="12848" width="21.28515625" style="25" customWidth="1"/>
    <col min="12849" max="12857" width="20.140625" style="25" customWidth="1"/>
    <col min="12858" max="12860" width="21.28515625" style="25" customWidth="1"/>
    <col min="12861" max="12869" width="20" style="25" customWidth="1"/>
    <col min="12870" max="12872" width="21.140625" style="25" customWidth="1"/>
    <col min="12873" max="12881" width="20" style="25" customWidth="1"/>
    <col min="12882" max="12884" width="21.140625" style="25" customWidth="1"/>
    <col min="12885" max="12893" width="20.140625" style="25" customWidth="1"/>
    <col min="12894" max="12896" width="21.28515625" style="25" customWidth="1"/>
    <col min="12897" max="12905" width="20.140625" style="25" bestFit="1" customWidth="1"/>
    <col min="12906" max="12908" width="21.28515625" style="25" bestFit="1" customWidth="1"/>
    <col min="12909" max="13056" width="11.42578125" style="25"/>
    <col min="13057" max="13057" width="43.28515625" style="25" customWidth="1"/>
    <col min="13058" max="13058" width="10.28515625" style="25" customWidth="1"/>
    <col min="13059" max="13059" width="18.5703125" style="25" customWidth="1"/>
    <col min="13060" max="13060" width="11.28515625" style="25" bestFit="1" customWidth="1"/>
    <col min="13061" max="13061" width="22.7109375" style="25" customWidth="1"/>
    <col min="13062" max="13062" width="11.85546875" style="25" bestFit="1" customWidth="1"/>
    <col min="13063" max="13063" width="20.28515625" style="25" customWidth="1"/>
    <col min="13064" max="13064" width="7.7109375" style="25" customWidth="1"/>
    <col min="13065" max="13065" width="15.7109375" style="25" customWidth="1"/>
    <col min="13066" max="13066" width="11.140625" style="25" customWidth="1"/>
    <col min="13067" max="13067" width="17.28515625" style="25" customWidth="1"/>
    <col min="13068" max="13068" width="11.42578125" style="25"/>
    <col min="13069" max="13077" width="20.140625" style="25" customWidth="1"/>
    <col min="13078" max="13080" width="21.28515625" style="25" customWidth="1"/>
    <col min="13081" max="13089" width="20.140625" style="25" customWidth="1"/>
    <col min="13090" max="13092" width="21.28515625" style="25" customWidth="1"/>
    <col min="13093" max="13101" width="20.140625" style="25" customWidth="1"/>
    <col min="13102" max="13104" width="21.28515625" style="25" customWidth="1"/>
    <col min="13105" max="13113" width="20.140625" style="25" customWidth="1"/>
    <col min="13114" max="13116" width="21.28515625" style="25" customWidth="1"/>
    <col min="13117" max="13125" width="20" style="25" customWidth="1"/>
    <col min="13126" max="13128" width="21.140625" style="25" customWidth="1"/>
    <col min="13129" max="13137" width="20" style="25" customWidth="1"/>
    <col min="13138" max="13140" width="21.140625" style="25" customWidth="1"/>
    <col min="13141" max="13149" width="20.140625" style="25" customWidth="1"/>
    <col min="13150" max="13152" width="21.28515625" style="25" customWidth="1"/>
    <col min="13153" max="13161" width="20.140625" style="25" bestFit="1" customWidth="1"/>
    <col min="13162" max="13164" width="21.28515625" style="25" bestFit="1" customWidth="1"/>
    <col min="13165" max="13312" width="11.42578125" style="25"/>
    <col min="13313" max="13313" width="43.28515625" style="25" customWidth="1"/>
    <col min="13314" max="13314" width="10.28515625" style="25" customWidth="1"/>
    <col min="13315" max="13315" width="18.5703125" style="25" customWidth="1"/>
    <col min="13316" max="13316" width="11.28515625" style="25" bestFit="1" customWidth="1"/>
    <col min="13317" max="13317" width="22.7109375" style="25" customWidth="1"/>
    <col min="13318" max="13318" width="11.85546875" style="25" bestFit="1" customWidth="1"/>
    <col min="13319" max="13319" width="20.28515625" style="25" customWidth="1"/>
    <col min="13320" max="13320" width="7.7109375" style="25" customWidth="1"/>
    <col min="13321" max="13321" width="15.7109375" style="25" customWidth="1"/>
    <col min="13322" max="13322" width="11.140625" style="25" customWidth="1"/>
    <col min="13323" max="13323" width="17.28515625" style="25" customWidth="1"/>
    <col min="13324" max="13324" width="11.42578125" style="25"/>
    <col min="13325" max="13333" width="20.140625" style="25" customWidth="1"/>
    <col min="13334" max="13336" width="21.28515625" style="25" customWidth="1"/>
    <col min="13337" max="13345" width="20.140625" style="25" customWidth="1"/>
    <col min="13346" max="13348" width="21.28515625" style="25" customWidth="1"/>
    <col min="13349" max="13357" width="20.140625" style="25" customWidth="1"/>
    <col min="13358" max="13360" width="21.28515625" style="25" customWidth="1"/>
    <col min="13361" max="13369" width="20.140625" style="25" customWidth="1"/>
    <col min="13370" max="13372" width="21.28515625" style="25" customWidth="1"/>
    <col min="13373" max="13381" width="20" style="25" customWidth="1"/>
    <col min="13382" max="13384" width="21.140625" style="25" customWidth="1"/>
    <col min="13385" max="13393" width="20" style="25" customWidth="1"/>
    <col min="13394" max="13396" width="21.140625" style="25" customWidth="1"/>
    <col min="13397" max="13405" width="20.140625" style="25" customWidth="1"/>
    <col min="13406" max="13408" width="21.28515625" style="25" customWidth="1"/>
    <col min="13409" max="13417" width="20.140625" style="25" bestFit="1" customWidth="1"/>
    <col min="13418" max="13420" width="21.28515625" style="25" bestFit="1" customWidth="1"/>
    <col min="13421" max="13568" width="11.42578125" style="25"/>
    <col min="13569" max="13569" width="43.28515625" style="25" customWidth="1"/>
    <col min="13570" max="13570" width="10.28515625" style="25" customWidth="1"/>
    <col min="13571" max="13571" width="18.5703125" style="25" customWidth="1"/>
    <col min="13572" max="13572" width="11.28515625" style="25" bestFit="1" customWidth="1"/>
    <col min="13573" max="13573" width="22.7109375" style="25" customWidth="1"/>
    <col min="13574" max="13574" width="11.85546875" style="25" bestFit="1" customWidth="1"/>
    <col min="13575" max="13575" width="20.28515625" style="25" customWidth="1"/>
    <col min="13576" max="13576" width="7.7109375" style="25" customWidth="1"/>
    <col min="13577" max="13577" width="15.7109375" style="25" customWidth="1"/>
    <col min="13578" max="13578" width="11.140625" style="25" customWidth="1"/>
    <col min="13579" max="13579" width="17.28515625" style="25" customWidth="1"/>
    <col min="13580" max="13580" width="11.42578125" style="25"/>
    <col min="13581" max="13589" width="20.140625" style="25" customWidth="1"/>
    <col min="13590" max="13592" width="21.28515625" style="25" customWidth="1"/>
    <col min="13593" max="13601" width="20.140625" style="25" customWidth="1"/>
    <col min="13602" max="13604" width="21.28515625" style="25" customWidth="1"/>
    <col min="13605" max="13613" width="20.140625" style="25" customWidth="1"/>
    <col min="13614" max="13616" width="21.28515625" style="25" customWidth="1"/>
    <col min="13617" max="13625" width="20.140625" style="25" customWidth="1"/>
    <col min="13626" max="13628" width="21.28515625" style="25" customWidth="1"/>
    <col min="13629" max="13637" width="20" style="25" customWidth="1"/>
    <col min="13638" max="13640" width="21.140625" style="25" customWidth="1"/>
    <col min="13641" max="13649" width="20" style="25" customWidth="1"/>
    <col min="13650" max="13652" width="21.140625" style="25" customWidth="1"/>
    <col min="13653" max="13661" width="20.140625" style="25" customWidth="1"/>
    <col min="13662" max="13664" width="21.28515625" style="25" customWidth="1"/>
    <col min="13665" max="13673" width="20.140625" style="25" bestFit="1" customWidth="1"/>
    <col min="13674" max="13676" width="21.28515625" style="25" bestFit="1" customWidth="1"/>
    <col min="13677" max="13824" width="11.42578125" style="25"/>
    <col min="13825" max="13825" width="43.28515625" style="25" customWidth="1"/>
    <col min="13826" max="13826" width="10.28515625" style="25" customWidth="1"/>
    <col min="13827" max="13827" width="18.5703125" style="25" customWidth="1"/>
    <col min="13828" max="13828" width="11.28515625" style="25" bestFit="1" customWidth="1"/>
    <col min="13829" max="13829" width="22.7109375" style="25" customWidth="1"/>
    <col min="13830" max="13830" width="11.85546875" style="25" bestFit="1" customWidth="1"/>
    <col min="13831" max="13831" width="20.28515625" style="25" customWidth="1"/>
    <col min="13832" max="13832" width="7.7109375" style="25" customWidth="1"/>
    <col min="13833" max="13833" width="15.7109375" style="25" customWidth="1"/>
    <col min="13834" max="13834" width="11.140625" style="25" customWidth="1"/>
    <col min="13835" max="13835" width="17.28515625" style="25" customWidth="1"/>
    <col min="13836" max="13836" width="11.42578125" style="25"/>
    <col min="13837" max="13845" width="20.140625" style="25" customWidth="1"/>
    <col min="13846" max="13848" width="21.28515625" style="25" customWidth="1"/>
    <col min="13849" max="13857" width="20.140625" style="25" customWidth="1"/>
    <col min="13858" max="13860" width="21.28515625" style="25" customWidth="1"/>
    <col min="13861" max="13869" width="20.140625" style="25" customWidth="1"/>
    <col min="13870" max="13872" width="21.28515625" style="25" customWidth="1"/>
    <col min="13873" max="13881" width="20.140625" style="25" customWidth="1"/>
    <col min="13882" max="13884" width="21.28515625" style="25" customWidth="1"/>
    <col min="13885" max="13893" width="20" style="25" customWidth="1"/>
    <col min="13894" max="13896" width="21.140625" style="25" customWidth="1"/>
    <col min="13897" max="13905" width="20" style="25" customWidth="1"/>
    <col min="13906" max="13908" width="21.140625" style="25" customWidth="1"/>
    <col min="13909" max="13917" width="20.140625" style="25" customWidth="1"/>
    <col min="13918" max="13920" width="21.28515625" style="25" customWidth="1"/>
    <col min="13921" max="13929" width="20.140625" style="25" bestFit="1" customWidth="1"/>
    <col min="13930" max="13932" width="21.28515625" style="25" bestFit="1" customWidth="1"/>
    <col min="13933" max="14080" width="11.42578125" style="25"/>
    <col min="14081" max="14081" width="43.28515625" style="25" customWidth="1"/>
    <col min="14082" max="14082" width="10.28515625" style="25" customWidth="1"/>
    <col min="14083" max="14083" width="18.5703125" style="25" customWidth="1"/>
    <col min="14084" max="14084" width="11.28515625" style="25" bestFit="1" customWidth="1"/>
    <col min="14085" max="14085" width="22.7109375" style="25" customWidth="1"/>
    <col min="14086" max="14086" width="11.85546875" style="25" bestFit="1" customWidth="1"/>
    <col min="14087" max="14087" width="20.28515625" style="25" customWidth="1"/>
    <col min="14088" max="14088" width="7.7109375" style="25" customWidth="1"/>
    <col min="14089" max="14089" width="15.7109375" style="25" customWidth="1"/>
    <col min="14090" max="14090" width="11.140625" style="25" customWidth="1"/>
    <col min="14091" max="14091" width="17.28515625" style="25" customWidth="1"/>
    <col min="14092" max="14092" width="11.42578125" style="25"/>
    <col min="14093" max="14101" width="20.140625" style="25" customWidth="1"/>
    <col min="14102" max="14104" width="21.28515625" style="25" customWidth="1"/>
    <col min="14105" max="14113" width="20.140625" style="25" customWidth="1"/>
    <col min="14114" max="14116" width="21.28515625" style="25" customWidth="1"/>
    <col min="14117" max="14125" width="20.140625" style="25" customWidth="1"/>
    <col min="14126" max="14128" width="21.28515625" style="25" customWidth="1"/>
    <col min="14129" max="14137" width="20.140625" style="25" customWidth="1"/>
    <col min="14138" max="14140" width="21.28515625" style="25" customWidth="1"/>
    <col min="14141" max="14149" width="20" style="25" customWidth="1"/>
    <col min="14150" max="14152" width="21.140625" style="25" customWidth="1"/>
    <col min="14153" max="14161" width="20" style="25" customWidth="1"/>
    <col min="14162" max="14164" width="21.140625" style="25" customWidth="1"/>
    <col min="14165" max="14173" width="20.140625" style="25" customWidth="1"/>
    <col min="14174" max="14176" width="21.28515625" style="25" customWidth="1"/>
    <col min="14177" max="14185" width="20.140625" style="25" bestFit="1" customWidth="1"/>
    <col min="14186" max="14188" width="21.28515625" style="25" bestFit="1" customWidth="1"/>
    <col min="14189" max="14336" width="11.42578125" style="25"/>
    <col min="14337" max="14337" width="43.28515625" style="25" customWidth="1"/>
    <col min="14338" max="14338" width="10.28515625" style="25" customWidth="1"/>
    <col min="14339" max="14339" width="18.5703125" style="25" customWidth="1"/>
    <col min="14340" max="14340" width="11.28515625" style="25" bestFit="1" customWidth="1"/>
    <col min="14341" max="14341" width="22.7109375" style="25" customWidth="1"/>
    <col min="14342" max="14342" width="11.85546875" style="25" bestFit="1" customWidth="1"/>
    <col min="14343" max="14343" width="20.28515625" style="25" customWidth="1"/>
    <col min="14344" max="14344" width="7.7109375" style="25" customWidth="1"/>
    <col min="14345" max="14345" width="15.7109375" style="25" customWidth="1"/>
    <col min="14346" max="14346" width="11.140625" style="25" customWidth="1"/>
    <col min="14347" max="14347" width="17.28515625" style="25" customWidth="1"/>
    <col min="14348" max="14348" width="11.42578125" style="25"/>
    <col min="14349" max="14357" width="20.140625" style="25" customWidth="1"/>
    <col min="14358" max="14360" width="21.28515625" style="25" customWidth="1"/>
    <col min="14361" max="14369" width="20.140625" style="25" customWidth="1"/>
    <col min="14370" max="14372" width="21.28515625" style="25" customWidth="1"/>
    <col min="14373" max="14381" width="20.140625" style="25" customWidth="1"/>
    <col min="14382" max="14384" width="21.28515625" style="25" customWidth="1"/>
    <col min="14385" max="14393" width="20.140625" style="25" customWidth="1"/>
    <col min="14394" max="14396" width="21.28515625" style="25" customWidth="1"/>
    <col min="14397" max="14405" width="20" style="25" customWidth="1"/>
    <col min="14406" max="14408" width="21.140625" style="25" customWidth="1"/>
    <col min="14409" max="14417" width="20" style="25" customWidth="1"/>
    <col min="14418" max="14420" width="21.140625" style="25" customWidth="1"/>
    <col min="14421" max="14429" width="20.140625" style="25" customWidth="1"/>
    <col min="14430" max="14432" width="21.28515625" style="25" customWidth="1"/>
    <col min="14433" max="14441" width="20.140625" style="25" bestFit="1" customWidth="1"/>
    <col min="14442" max="14444" width="21.28515625" style="25" bestFit="1" customWidth="1"/>
    <col min="14445" max="14592" width="11.42578125" style="25"/>
    <col min="14593" max="14593" width="43.28515625" style="25" customWidth="1"/>
    <col min="14594" max="14594" width="10.28515625" style="25" customWidth="1"/>
    <col min="14595" max="14595" width="18.5703125" style="25" customWidth="1"/>
    <col min="14596" max="14596" width="11.28515625" style="25" bestFit="1" customWidth="1"/>
    <col min="14597" max="14597" width="22.7109375" style="25" customWidth="1"/>
    <col min="14598" max="14598" width="11.85546875" style="25" bestFit="1" customWidth="1"/>
    <col min="14599" max="14599" width="20.28515625" style="25" customWidth="1"/>
    <col min="14600" max="14600" width="7.7109375" style="25" customWidth="1"/>
    <col min="14601" max="14601" width="15.7109375" style="25" customWidth="1"/>
    <col min="14602" max="14602" width="11.140625" style="25" customWidth="1"/>
    <col min="14603" max="14603" width="17.28515625" style="25" customWidth="1"/>
    <col min="14604" max="14604" width="11.42578125" style="25"/>
    <col min="14605" max="14613" width="20.140625" style="25" customWidth="1"/>
    <col min="14614" max="14616" width="21.28515625" style="25" customWidth="1"/>
    <col min="14617" max="14625" width="20.140625" style="25" customWidth="1"/>
    <col min="14626" max="14628" width="21.28515625" style="25" customWidth="1"/>
    <col min="14629" max="14637" width="20.140625" style="25" customWidth="1"/>
    <col min="14638" max="14640" width="21.28515625" style="25" customWidth="1"/>
    <col min="14641" max="14649" width="20.140625" style="25" customWidth="1"/>
    <col min="14650" max="14652" width="21.28515625" style="25" customWidth="1"/>
    <col min="14653" max="14661" width="20" style="25" customWidth="1"/>
    <col min="14662" max="14664" width="21.140625" style="25" customWidth="1"/>
    <col min="14665" max="14673" width="20" style="25" customWidth="1"/>
    <col min="14674" max="14676" width="21.140625" style="25" customWidth="1"/>
    <col min="14677" max="14685" width="20.140625" style="25" customWidth="1"/>
    <col min="14686" max="14688" width="21.28515625" style="25" customWidth="1"/>
    <col min="14689" max="14697" width="20.140625" style="25" bestFit="1" customWidth="1"/>
    <col min="14698" max="14700" width="21.28515625" style="25" bestFit="1" customWidth="1"/>
    <col min="14701" max="14848" width="11.42578125" style="25"/>
    <col min="14849" max="14849" width="43.28515625" style="25" customWidth="1"/>
    <col min="14850" max="14850" width="10.28515625" style="25" customWidth="1"/>
    <col min="14851" max="14851" width="18.5703125" style="25" customWidth="1"/>
    <col min="14852" max="14852" width="11.28515625" style="25" bestFit="1" customWidth="1"/>
    <col min="14853" max="14853" width="22.7109375" style="25" customWidth="1"/>
    <col min="14854" max="14854" width="11.85546875" style="25" bestFit="1" customWidth="1"/>
    <col min="14855" max="14855" width="20.28515625" style="25" customWidth="1"/>
    <col min="14856" max="14856" width="7.7109375" style="25" customWidth="1"/>
    <col min="14857" max="14857" width="15.7109375" style="25" customWidth="1"/>
    <col min="14858" max="14858" width="11.140625" style="25" customWidth="1"/>
    <col min="14859" max="14859" width="17.28515625" style="25" customWidth="1"/>
    <col min="14860" max="14860" width="11.42578125" style="25"/>
    <col min="14861" max="14869" width="20.140625" style="25" customWidth="1"/>
    <col min="14870" max="14872" width="21.28515625" style="25" customWidth="1"/>
    <col min="14873" max="14881" width="20.140625" style="25" customWidth="1"/>
    <col min="14882" max="14884" width="21.28515625" style="25" customWidth="1"/>
    <col min="14885" max="14893" width="20.140625" style="25" customWidth="1"/>
    <col min="14894" max="14896" width="21.28515625" style="25" customWidth="1"/>
    <col min="14897" max="14905" width="20.140625" style="25" customWidth="1"/>
    <col min="14906" max="14908" width="21.28515625" style="25" customWidth="1"/>
    <col min="14909" max="14917" width="20" style="25" customWidth="1"/>
    <col min="14918" max="14920" width="21.140625" style="25" customWidth="1"/>
    <col min="14921" max="14929" width="20" style="25" customWidth="1"/>
    <col min="14930" max="14932" width="21.140625" style="25" customWidth="1"/>
    <col min="14933" max="14941" width="20.140625" style="25" customWidth="1"/>
    <col min="14942" max="14944" width="21.28515625" style="25" customWidth="1"/>
    <col min="14945" max="14953" width="20.140625" style="25" bestFit="1" customWidth="1"/>
    <col min="14954" max="14956" width="21.28515625" style="25" bestFit="1" customWidth="1"/>
    <col min="14957" max="15104" width="11.42578125" style="25"/>
    <col min="15105" max="15105" width="43.28515625" style="25" customWidth="1"/>
    <col min="15106" max="15106" width="10.28515625" style="25" customWidth="1"/>
    <col min="15107" max="15107" width="18.5703125" style="25" customWidth="1"/>
    <col min="15108" max="15108" width="11.28515625" style="25" bestFit="1" customWidth="1"/>
    <col min="15109" max="15109" width="22.7109375" style="25" customWidth="1"/>
    <col min="15110" max="15110" width="11.85546875" style="25" bestFit="1" customWidth="1"/>
    <col min="15111" max="15111" width="20.28515625" style="25" customWidth="1"/>
    <col min="15112" max="15112" width="7.7109375" style="25" customWidth="1"/>
    <col min="15113" max="15113" width="15.7109375" style="25" customWidth="1"/>
    <col min="15114" max="15114" width="11.140625" style="25" customWidth="1"/>
    <col min="15115" max="15115" width="17.28515625" style="25" customWidth="1"/>
    <col min="15116" max="15116" width="11.42578125" style="25"/>
    <col min="15117" max="15125" width="20.140625" style="25" customWidth="1"/>
    <col min="15126" max="15128" width="21.28515625" style="25" customWidth="1"/>
    <col min="15129" max="15137" width="20.140625" style="25" customWidth="1"/>
    <col min="15138" max="15140" width="21.28515625" style="25" customWidth="1"/>
    <col min="15141" max="15149" width="20.140625" style="25" customWidth="1"/>
    <col min="15150" max="15152" width="21.28515625" style="25" customWidth="1"/>
    <col min="15153" max="15161" width="20.140625" style="25" customWidth="1"/>
    <col min="15162" max="15164" width="21.28515625" style="25" customWidth="1"/>
    <col min="15165" max="15173" width="20" style="25" customWidth="1"/>
    <col min="15174" max="15176" width="21.140625" style="25" customWidth="1"/>
    <col min="15177" max="15185" width="20" style="25" customWidth="1"/>
    <col min="15186" max="15188" width="21.140625" style="25" customWidth="1"/>
    <col min="15189" max="15197" width="20.140625" style="25" customWidth="1"/>
    <col min="15198" max="15200" width="21.28515625" style="25" customWidth="1"/>
    <col min="15201" max="15209" width="20.140625" style="25" bestFit="1" customWidth="1"/>
    <col min="15210" max="15212" width="21.28515625" style="25" bestFit="1" customWidth="1"/>
    <col min="15213" max="15360" width="11.42578125" style="25"/>
    <col min="15361" max="15361" width="43.28515625" style="25" customWidth="1"/>
    <col min="15362" max="15362" width="10.28515625" style="25" customWidth="1"/>
    <col min="15363" max="15363" width="18.5703125" style="25" customWidth="1"/>
    <col min="15364" max="15364" width="11.28515625" style="25" bestFit="1" customWidth="1"/>
    <col min="15365" max="15365" width="22.7109375" style="25" customWidth="1"/>
    <col min="15366" max="15366" width="11.85546875" style="25" bestFit="1" customWidth="1"/>
    <col min="15367" max="15367" width="20.28515625" style="25" customWidth="1"/>
    <col min="15368" max="15368" width="7.7109375" style="25" customWidth="1"/>
    <col min="15369" max="15369" width="15.7109375" style="25" customWidth="1"/>
    <col min="15370" max="15370" width="11.140625" style="25" customWidth="1"/>
    <col min="15371" max="15371" width="17.28515625" style="25" customWidth="1"/>
    <col min="15372" max="15372" width="11.42578125" style="25"/>
    <col min="15373" max="15381" width="20.140625" style="25" customWidth="1"/>
    <col min="15382" max="15384" width="21.28515625" style="25" customWidth="1"/>
    <col min="15385" max="15393" width="20.140625" style="25" customWidth="1"/>
    <col min="15394" max="15396" width="21.28515625" style="25" customWidth="1"/>
    <col min="15397" max="15405" width="20.140625" style="25" customWidth="1"/>
    <col min="15406" max="15408" width="21.28515625" style="25" customWidth="1"/>
    <col min="15409" max="15417" width="20.140625" style="25" customWidth="1"/>
    <col min="15418" max="15420" width="21.28515625" style="25" customWidth="1"/>
    <col min="15421" max="15429" width="20" style="25" customWidth="1"/>
    <col min="15430" max="15432" width="21.140625" style="25" customWidth="1"/>
    <col min="15433" max="15441" width="20" style="25" customWidth="1"/>
    <col min="15442" max="15444" width="21.140625" style="25" customWidth="1"/>
    <col min="15445" max="15453" width="20.140625" style="25" customWidth="1"/>
    <col min="15454" max="15456" width="21.28515625" style="25" customWidth="1"/>
    <col min="15457" max="15465" width="20.140625" style="25" bestFit="1" customWidth="1"/>
    <col min="15466" max="15468" width="21.28515625" style="25" bestFit="1" customWidth="1"/>
    <col min="15469" max="15616" width="11.42578125" style="25"/>
    <col min="15617" max="15617" width="43.28515625" style="25" customWidth="1"/>
    <col min="15618" max="15618" width="10.28515625" style="25" customWidth="1"/>
    <col min="15619" max="15619" width="18.5703125" style="25" customWidth="1"/>
    <col min="15620" max="15620" width="11.28515625" style="25" bestFit="1" customWidth="1"/>
    <col min="15621" max="15621" width="22.7109375" style="25" customWidth="1"/>
    <col min="15622" max="15622" width="11.85546875" style="25" bestFit="1" customWidth="1"/>
    <col min="15623" max="15623" width="20.28515625" style="25" customWidth="1"/>
    <col min="15624" max="15624" width="7.7109375" style="25" customWidth="1"/>
    <col min="15625" max="15625" width="15.7109375" style="25" customWidth="1"/>
    <col min="15626" max="15626" width="11.140625" style="25" customWidth="1"/>
    <col min="15627" max="15627" width="17.28515625" style="25" customWidth="1"/>
    <col min="15628" max="15628" width="11.42578125" style="25"/>
    <col min="15629" max="15637" width="20.140625" style="25" customWidth="1"/>
    <col min="15638" max="15640" width="21.28515625" style="25" customWidth="1"/>
    <col min="15641" max="15649" width="20.140625" style="25" customWidth="1"/>
    <col min="15650" max="15652" width="21.28515625" style="25" customWidth="1"/>
    <col min="15653" max="15661" width="20.140625" style="25" customWidth="1"/>
    <col min="15662" max="15664" width="21.28515625" style="25" customWidth="1"/>
    <col min="15665" max="15673" width="20.140625" style="25" customWidth="1"/>
    <col min="15674" max="15676" width="21.28515625" style="25" customWidth="1"/>
    <col min="15677" max="15685" width="20" style="25" customWidth="1"/>
    <col min="15686" max="15688" width="21.140625" style="25" customWidth="1"/>
    <col min="15689" max="15697" width="20" style="25" customWidth="1"/>
    <col min="15698" max="15700" width="21.140625" style="25" customWidth="1"/>
    <col min="15701" max="15709" width="20.140625" style="25" customWidth="1"/>
    <col min="15710" max="15712" width="21.28515625" style="25" customWidth="1"/>
    <col min="15713" max="15721" width="20.140625" style="25" bestFit="1" customWidth="1"/>
    <col min="15722" max="15724" width="21.28515625" style="25" bestFit="1" customWidth="1"/>
    <col min="15725" max="15872" width="11.42578125" style="25"/>
    <col min="15873" max="15873" width="43.28515625" style="25" customWidth="1"/>
    <col min="15874" max="15874" width="10.28515625" style="25" customWidth="1"/>
    <col min="15875" max="15875" width="18.5703125" style="25" customWidth="1"/>
    <col min="15876" max="15876" width="11.28515625" style="25" bestFit="1" customWidth="1"/>
    <col min="15877" max="15877" width="22.7109375" style="25" customWidth="1"/>
    <col min="15878" max="15878" width="11.85546875" style="25" bestFit="1" customWidth="1"/>
    <col min="15879" max="15879" width="20.28515625" style="25" customWidth="1"/>
    <col min="15880" max="15880" width="7.7109375" style="25" customWidth="1"/>
    <col min="15881" max="15881" width="15.7109375" style="25" customWidth="1"/>
    <col min="15882" max="15882" width="11.140625" style="25" customWidth="1"/>
    <col min="15883" max="15883" width="17.28515625" style="25" customWidth="1"/>
    <col min="15884" max="15884" width="11.42578125" style="25"/>
    <col min="15885" max="15893" width="20.140625" style="25" customWidth="1"/>
    <col min="15894" max="15896" width="21.28515625" style="25" customWidth="1"/>
    <col min="15897" max="15905" width="20.140625" style="25" customWidth="1"/>
    <col min="15906" max="15908" width="21.28515625" style="25" customWidth="1"/>
    <col min="15909" max="15917" width="20.140625" style="25" customWidth="1"/>
    <col min="15918" max="15920" width="21.28515625" style="25" customWidth="1"/>
    <col min="15921" max="15929" width="20.140625" style="25" customWidth="1"/>
    <col min="15930" max="15932" width="21.28515625" style="25" customWidth="1"/>
    <col min="15933" max="15941" width="20" style="25" customWidth="1"/>
    <col min="15942" max="15944" width="21.140625" style="25" customWidth="1"/>
    <col min="15945" max="15953" width="20" style="25" customWidth="1"/>
    <col min="15954" max="15956" width="21.140625" style="25" customWidth="1"/>
    <col min="15957" max="15965" width="20.140625" style="25" customWidth="1"/>
    <col min="15966" max="15968" width="21.28515625" style="25" customWidth="1"/>
    <col min="15969" max="15977" width="20.140625" style="25" bestFit="1" customWidth="1"/>
    <col min="15978" max="15980" width="21.28515625" style="25" bestFit="1" customWidth="1"/>
    <col min="15981" max="16128" width="11.42578125" style="25"/>
    <col min="16129" max="16129" width="43.28515625" style="25" customWidth="1"/>
    <col min="16130" max="16130" width="10.28515625" style="25" customWidth="1"/>
    <col min="16131" max="16131" width="18.5703125" style="25" customWidth="1"/>
    <col min="16132" max="16132" width="11.28515625" style="25" bestFit="1" customWidth="1"/>
    <col min="16133" max="16133" width="22.7109375" style="25" customWidth="1"/>
    <col min="16134" max="16134" width="11.85546875" style="25" bestFit="1" customWidth="1"/>
    <col min="16135" max="16135" width="20.28515625" style="25" customWidth="1"/>
    <col min="16136" max="16136" width="7.7109375" style="25" customWidth="1"/>
    <col min="16137" max="16137" width="15.7109375" style="25" customWidth="1"/>
    <col min="16138" max="16138" width="11.140625" style="25" customWidth="1"/>
    <col min="16139" max="16139" width="17.28515625" style="25" customWidth="1"/>
    <col min="16140" max="16140" width="11.42578125" style="25"/>
    <col min="16141" max="16149" width="20.140625" style="25" customWidth="1"/>
    <col min="16150" max="16152" width="21.28515625" style="25" customWidth="1"/>
    <col min="16153" max="16161" width="20.140625" style="25" customWidth="1"/>
    <col min="16162" max="16164" width="21.28515625" style="25" customWidth="1"/>
    <col min="16165" max="16173" width="20.140625" style="25" customWidth="1"/>
    <col min="16174" max="16176" width="21.28515625" style="25" customWidth="1"/>
    <col min="16177" max="16185" width="20.140625" style="25" customWidth="1"/>
    <col min="16186" max="16188" width="21.28515625" style="25" customWidth="1"/>
    <col min="16189" max="16197" width="20" style="25" customWidth="1"/>
    <col min="16198" max="16200" width="21.140625" style="25" customWidth="1"/>
    <col min="16201" max="16209" width="20" style="25" customWidth="1"/>
    <col min="16210" max="16212" width="21.140625" style="25" customWidth="1"/>
    <col min="16213" max="16221" width="20.140625" style="25" customWidth="1"/>
    <col min="16222" max="16224" width="21.28515625" style="25" customWidth="1"/>
    <col min="16225" max="16233" width="20.140625" style="25" bestFit="1" customWidth="1"/>
    <col min="16234" max="16236" width="21.28515625" style="25" bestFit="1" customWidth="1"/>
    <col min="16237" max="16384" width="11.42578125" style="25"/>
  </cols>
  <sheetData>
    <row r="1" spans="1:108" ht="18" customHeight="1" thickBot="1" x14ac:dyDescent="0.25">
      <c r="K1" s="26" t="s">
        <v>34</v>
      </c>
    </row>
    <row r="2" spans="1:108" x14ac:dyDescent="0.2">
      <c r="K2" s="27"/>
    </row>
    <row r="4" spans="1:108" ht="23.25" x14ac:dyDescent="0.35">
      <c r="A4" s="335" t="s">
        <v>10</v>
      </c>
      <c r="B4" s="335"/>
      <c r="C4" s="335"/>
      <c r="D4" s="335"/>
      <c r="E4" s="335"/>
      <c r="F4" s="335"/>
      <c r="G4" s="335"/>
      <c r="H4" s="335"/>
      <c r="I4" s="335"/>
      <c r="J4" s="335"/>
      <c r="K4" s="335"/>
    </row>
    <row r="5" spans="1:108" ht="23.25" x14ac:dyDescent="0.35">
      <c r="A5" s="335" t="s">
        <v>35</v>
      </c>
      <c r="B5" s="335"/>
      <c r="C5" s="335"/>
      <c r="D5" s="335"/>
      <c r="E5" s="335"/>
      <c r="F5" s="335"/>
      <c r="G5" s="335"/>
      <c r="H5" s="335"/>
      <c r="I5" s="335"/>
      <c r="J5" s="335"/>
      <c r="K5" s="335"/>
    </row>
    <row r="6" spans="1:108" ht="23.25" x14ac:dyDescent="0.35">
      <c r="A6" s="335" t="s">
        <v>19</v>
      </c>
      <c r="B6" s="335"/>
      <c r="C6" s="335"/>
      <c r="D6" s="335"/>
      <c r="E6" s="335"/>
      <c r="F6" s="335"/>
      <c r="G6" s="335"/>
      <c r="H6" s="335"/>
      <c r="I6" s="335"/>
      <c r="J6" s="335"/>
      <c r="K6" s="335"/>
    </row>
    <row r="7" spans="1:108" ht="18" x14ac:dyDescent="0.25">
      <c r="A7" s="336" t="s">
        <v>77</v>
      </c>
      <c r="B7" s="336"/>
      <c r="C7" s="336"/>
      <c r="D7" s="336"/>
      <c r="E7" s="336"/>
      <c r="F7" s="336"/>
      <c r="G7" s="336"/>
      <c r="H7" s="336"/>
      <c r="I7" s="336"/>
      <c r="J7" s="336"/>
      <c r="K7" s="336"/>
    </row>
    <row r="8" spans="1:108" ht="18" x14ac:dyDescent="0.25">
      <c r="A8" s="336" t="s">
        <v>37</v>
      </c>
      <c r="B8" s="336"/>
      <c r="C8" s="336"/>
      <c r="D8" s="336"/>
      <c r="E8" s="336"/>
      <c r="F8" s="336"/>
      <c r="G8" s="336"/>
      <c r="H8" s="336"/>
      <c r="I8" s="336"/>
      <c r="J8" s="336"/>
      <c r="K8" s="336"/>
    </row>
    <row r="9" spans="1:108" x14ac:dyDescent="0.2">
      <c r="A9" s="49"/>
      <c r="B9" s="49"/>
      <c r="C9" s="49"/>
      <c r="D9" s="49"/>
      <c r="E9" s="49"/>
      <c r="F9" s="49"/>
      <c r="G9" s="49"/>
      <c r="H9" s="49"/>
      <c r="I9" s="49"/>
      <c r="J9" s="49"/>
      <c r="K9" s="49"/>
    </row>
    <row r="10" spans="1:108" ht="13.5" thickBot="1" x14ac:dyDescent="0.25"/>
    <row r="11" spans="1:108" ht="20.100000000000001" customHeight="1" thickBot="1" x14ac:dyDescent="0.25">
      <c r="A11" s="337" t="s">
        <v>38</v>
      </c>
      <c r="B11" s="333" t="s">
        <v>1</v>
      </c>
      <c r="C11" s="334"/>
      <c r="D11" s="333" t="s">
        <v>39</v>
      </c>
      <c r="E11" s="334"/>
      <c r="F11" s="333" t="s">
        <v>40</v>
      </c>
      <c r="G11" s="334"/>
      <c r="H11" s="333" t="s">
        <v>41</v>
      </c>
      <c r="I11" s="334"/>
      <c r="J11" s="333" t="s">
        <v>42</v>
      </c>
      <c r="K11" s="334"/>
    </row>
    <row r="12" spans="1:108" ht="20.100000000000001" customHeight="1" thickBot="1" x14ac:dyDescent="0.25">
      <c r="A12" s="338"/>
      <c r="B12" s="29" t="s">
        <v>3</v>
      </c>
      <c r="C12" s="29" t="s">
        <v>4</v>
      </c>
      <c r="D12" s="29" t="s">
        <v>3</v>
      </c>
      <c r="E12" s="29" t="s">
        <v>4</v>
      </c>
      <c r="F12" s="29" t="s">
        <v>3</v>
      </c>
      <c r="G12" s="29" t="s">
        <v>4</v>
      </c>
      <c r="H12" s="29" t="s">
        <v>3</v>
      </c>
      <c r="I12" s="29" t="s">
        <v>4</v>
      </c>
      <c r="J12" s="29" t="s">
        <v>3</v>
      </c>
      <c r="K12" s="29" t="s">
        <v>4</v>
      </c>
    </row>
    <row r="13" spans="1:108" ht="15" customHeight="1" x14ac:dyDescent="0.2">
      <c r="A13" s="30"/>
      <c r="B13" s="30"/>
      <c r="C13" s="30"/>
      <c r="D13" s="30"/>
      <c r="E13" s="30"/>
      <c r="F13" s="30"/>
      <c r="G13" s="30"/>
      <c r="H13" s="30"/>
      <c r="I13" s="30"/>
      <c r="J13" s="30"/>
      <c r="K13" s="30"/>
    </row>
    <row r="14" spans="1:108" ht="15" customHeight="1" x14ac:dyDescent="0.2">
      <c r="A14" s="30"/>
      <c r="B14" s="30"/>
      <c r="C14" s="30"/>
      <c r="D14" s="30"/>
      <c r="E14" s="30"/>
      <c r="F14" s="30"/>
      <c r="G14" s="30"/>
      <c r="H14" s="30"/>
      <c r="I14" s="30"/>
      <c r="J14" s="30"/>
      <c r="K14" s="30"/>
    </row>
    <row r="15" spans="1:108" ht="15" customHeight="1" x14ac:dyDescent="0.2">
      <c r="A15" s="31" t="s">
        <v>43</v>
      </c>
      <c r="B15" s="32">
        <v>121762</v>
      </c>
      <c r="C15" s="32">
        <v>34314551627.02</v>
      </c>
      <c r="D15" s="33">
        <v>20873</v>
      </c>
      <c r="E15" s="33">
        <v>25249807946.700001</v>
      </c>
      <c r="F15" s="33">
        <v>90908</v>
      </c>
      <c r="G15" s="33">
        <v>4654810469.3199997</v>
      </c>
      <c r="H15" s="33">
        <v>2232</v>
      </c>
      <c r="I15" s="33">
        <v>1006561707.12</v>
      </c>
      <c r="J15" s="33">
        <v>7749</v>
      </c>
      <c r="K15" s="33">
        <v>3403371503.8800001</v>
      </c>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c r="DA15" s="34"/>
      <c r="DB15" s="34"/>
      <c r="DC15" s="34"/>
      <c r="DD15" s="34"/>
    </row>
    <row r="16" spans="1:108" ht="15" customHeight="1" x14ac:dyDescent="0.2">
      <c r="A16" s="30"/>
      <c r="B16" s="50"/>
      <c r="C16" s="50"/>
      <c r="D16" s="43"/>
      <c r="E16" s="43"/>
      <c r="F16" s="43"/>
      <c r="G16" s="43"/>
      <c r="H16" s="43"/>
      <c r="I16" s="43"/>
      <c r="J16" s="43"/>
      <c r="K16" s="43"/>
    </row>
    <row r="17" spans="1:11" ht="15" customHeight="1" x14ac:dyDescent="0.2">
      <c r="A17" s="30"/>
      <c r="B17" s="50"/>
      <c r="C17" s="50"/>
      <c r="D17" s="43"/>
      <c r="E17" s="43"/>
      <c r="F17" s="43"/>
      <c r="G17" s="43"/>
      <c r="H17" s="43"/>
      <c r="I17" s="43"/>
      <c r="J17" s="43"/>
      <c r="K17" s="43"/>
    </row>
    <row r="18" spans="1:11" ht="15" customHeight="1" x14ac:dyDescent="0.2">
      <c r="A18" s="31" t="s">
        <v>44</v>
      </c>
      <c r="B18" s="32">
        <v>54809</v>
      </c>
      <c r="C18" s="32">
        <v>21362517877.079998</v>
      </c>
      <c r="D18" s="33">
        <v>4611</v>
      </c>
      <c r="E18" s="33">
        <v>11848612689.27</v>
      </c>
      <c r="F18" s="33">
        <v>42959</v>
      </c>
      <c r="G18" s="33">
        <v>3591177207.73</v>
      </c>
      <c r="H18" s="33">
        <v>4802</v>
      </c>
      <c r="I18" s="33">
        <v>3440711495.0700002</v>
      </c>
      <c r="J18" s="33">
        <v>2437</v>
      </c>
      <c r="K18" s="33">
        <v>2482016485.0099998</v>
      </c>
    </row>
    <row r="19" spans="1:11" ht="15" customHeight="1" x14ac:dyDescent="0.2">
      <c r="A19" s="31"/>
      <c r="B19" s="32"/>
      <c r="C19" s="32"/>
      <c r="D19" s="33"/>
      <c r="E19" s="33"/>
      <c r="F19" s="33"/>
      <c r="G19" s="33"/>
      <c r="H19" s="33"/>
      <c r="I19" s="33"/>
      <c r="J19" s="33"/>
      <c r="K19" s="33"/>
    </row>
    <row r="20" spans="1:11" ht="15" customHeight="1" x14ac:dyDescent="0.2">
      <c r="A20" s="30"/>
      <c r="B20" s="50"/>
      <c r="C20" s="50"/>
      <c r="D20" s="43"/>
      <c r="E20" s="43"/>
      <c r="F20" s="43"/>
      <c r="G20" s="43"/>
      <c r="H20" s="43"/>
      <c r="I20" s="43"/>
      <c r="J20" s="43"/>
      <c r="K20" s="43"/>
    </row>
    <row r="21" spans="1:11" ht="15" customHeight="1" x14ac:dyDescent="0.2">
      <c r="A21" s="30" t="s">
        <v>45</v>
      </c>
      <c r="B21" s="50">
        <v>53943</v>
      </c>
      <c r="C21" s="50">
        <v>10542789809.84</v>
      </c>
      <c r="D21" s="43">
        <v>4081</v>
      </c>
      <c r="E21" s="43">
        <v>5553231942.6000004</v>
      </c>
      <c r="F21" s="43">
        <v>42815</v>
      </c>
      <c r="G21" s="43">
        <v>2148689111.75</v>
      </c>
      <c r="H21" s="43">
        <v>4750</v>
      </c>
      <c r="I21" s="43">
        <v>2043178632.9400001</v>
      </c>
      <c r="J21" s="43">
        <v>2297</v>
      </c>
      <c r="K21" s="43">
        <v>797690122.54999995</v>
      </c>
    </row>
    <row r="22" spans="1:11" ht="15" customHeight="1" x14ac:dyDescent="0.2">
      <c r="A22" s="30" t="s">
        <v>46</v>
      </c>
      <c r="B22" s="50">
        <v>358</v>
      </c>
      <c r="C22" s="50">
        <v>5896170237.8000002</v>
      </c>
      <c r="D22" s="43">
        <v>169</v>
      </c>
      <c r="E22" s="43">
        <v>3422027689.75</v>
      </c>
      <c r="F22" s="43">
        <v>144</v>
      </c>
      <c r="G22" s="43">
        <v>1022267518.17</v>
      </c>
      <c r="H22" s="43">
        <v>29</v>
      </c>
      <c r="I22" s="43">
        <v>395572098.58999997</v>
      </c>
      <c r="J22" s="43">
        <v>16</v>
      </c>
      <c r="K22" s="43">
        <v>1056302931.29</v>
      </c>
    </row>
    <row r="23" spans="1:11" ht="15" customHeight="1" x14ac:dyDescent="0.2">
      <c r="A23" s="30" t="s">
        <v>47</v>
      </c>
      <c r="B23" s="50">
        <v>508</v>
      </c>
      <c r="C23" s="50">
        <v>4923557829.4400005</v>
      </c>
      <c r="D23" s="43">
        <v>361</v>
      </c>
      <c r="E23" s="43">
        <v>2873353056.9200001</v>
      </c>
      <c r="F23" s="43">
        <v>0</v>
      </c>
      <c r="G23" s="43">
        <v>420220577.81</v>
      </c>
      <c r="H23" s="43">
        <v>23</v>
      </c>
      <c r="I23" s="43">
        <v>1001960763.54</v>
      </c>
      <c r="J23" s="43">
        <v>124</v>
      </c>
      <c r="K23" s="43">
        <v>628023431.16999996</v>
      </c>
    </row>
    <row r="24" spans="1:11" ht="15" customHeight="1" x14ac:dyDescent="0.2">
      <c r="A24" s="30"/>
      <c r="B24" s="50"/>
      <c r="C24" s="50"/>
      <c r="D24" s="43"/>
      <c r="E24" s="43"/>
      <c r="F24" s="43"/>
      <c r="G24" s="43"/>
      <c r="H24" s="43"/>
      <c r="I24" s="43"/>
      <c r="J24" s="43"/>
      <c r="K24" s="43"/>
    </row>
    <row r="25" spans="1:11" ht="15" customHeight="1" x14ac:dyDescent="0.2">
      <c r="A25" s="30"/>
      <c r="B25" s="50"/>
      <c r="C25" s="50"/>
      <c r="D25" s="43"/>
      <c r="E25" s="43"/>
      <c r="F25" s="43"/>
      <c r="G25" s="43"/>
      <c r="H25" s="43"/>
      <c r="I25" s="43"/>
      <c r="J25" s="43"/>
      <c r="K25" s="43"/>
    </row>
    <row r="26" spans="1:11" ht="15" customHeight="1" x14ac:dyDescent="0.2">
      <c r="A26" s="31" t="s">
        <v>48</v>
      </c>
      <c r="B26" s="32">
        <v>49937</v>
      </c>
      <c r="C26" s="32">
        <v>16756510477.519999</v>
      </c>
      <c r="D26" s="33">
        <v>3699</v>
      </c>
      <c r="E26" s="33">
        <v>11722007248.689999</v>
      </c>
      <c r="F26" s="33">
        <v>39369</v>
      </c>
      <c r="G26" s="33">
        <v>1680730251.4300001</v>
      </c>
      <c r="H26" s="33">
        <v>4766</v>
      </c>
      <c r="I26" s="33">
        <v>1842161115.47</v>
      </c>
      <c r="J26" s="33">
        <v>2103</v>
      </c>
      <c r="K26" s="33">
        <v>1511611861.9299998</v>
      </c>
    </row>
    <row r="27" spans="1:11" ht="15" customHeight="1" x14ac:dyDescent="0.2">
      <c r="A27" s="30"/>
      <c r="B27" s="50"/>
      <c r="C27" s="50"/>
      <c r="D27" s="43"/>
      <c r="E27" s="43"/>
      <c r="F27" s="43"/>
      <c r="G27" s="43"/>
      <c r="H27" s="43"/>
      <c r="I27" s="43"/>
      <c r="J27" s="43"/>
      <c r="K27" s="43"/>
    </row>
    <row r="28" spans="1:11" ht="15" customHeight="1" x14ac:dyDescent="0.2">
      <c r="A28" s="30"/>
      <c r="B28" s="50"/>
      <c r="C28" s="50"/>
      <c r="D28" s="43"/>
      <c r="E28" s="43"/>
      <c r="F28" s="43"/>
      <c r="G28" s="43"/>
      <c r="H28" s="43"/>
      <c r="I28" s="43"/>
      <c r="J28" s="43"/>
      <c r="K28" s="43"/>
    </row>
    <row r="29" spans="1:11" ht="15" customHeight="1" x14ac:dyDescent="0.2">
      <c r="A29" s="30" t="s">
        <v>49</v>
      </c>
      <c r="B29" s="50">
        <v>1787</v>
      </c>
      <c r="C29" s="50">
        <v>3705005.38</v>
      </c>
      <c r="D29" s="43">
        <v>30</v>
      </c>
      <c r="E29" s="43">
        <v>108432.44</v>
      </c>
      <c r="F29" s="43">
        <v>1713</v>
      </c>
      <c r="G29" s="43">
        <v>3455112.02</v>
      </c>
      <c r="H29" s="43">
        <v>9</v>
      </c>
      <c r="I29" s="43">
        <v>29922.71</v>
      </c>
      <c r="J29" s="43">
        <v>35</v>
      </c>
      <c r="K29" s="43">
        <v>111538.21</v>
      </c>
    </row>
    <row r="30" spans="1:11" ht="15" customHeight="1" x14ac:dyDescent="0.2">
      <c r="A30" s="30" t="s">
        <v>46</v>
      </c>
      <c r="B30" s="50">
        <v>577</v>
      </c>
      <c r="C30" s="50">
        <v>1522177298.2699997</v>
      </c>
      <c r="D30" s="43">
        <v>203</v>
      </c>
      <c r="E30" s="43">
        <v>1168179431.5899999</v>
      </c>
      <c r="F30" s="43">
        <v>346</v>
      </c>
      <c r="G30" s="43">
        <v>330811755.39999998</v>
      </c>
      <c r="H30" s="43">
        <v>12</v>
      </c>
      <c r="I30" s="43">
        <v>18143116.510000002</v>
      </c>
      <c r="J30" s="43">
        <v>16</v>
      </c>
      <c r="K30" s="43">
        <v>5042994.7699999996</v>
      </c>
    </row>
    <row r="31" spans="1:11" ht="15" customHeight="1" x14ac:dyDescent="0.2">
      <c r="A31" s="30" t="s">
        <v>50</v>
      </c>
      <c r="B31" s="50">
        <v>22778</v>
      </c>
      <c r="C31" s="50">
        <v>6342711837.5100002</v>
      </c>
      <c r="D31" s="43">
        <v>1617</v>
      </c>
      <c r="E31" s="43">
        <v>4615759349.9799995</v>
      </c>
      <c r="F31" s="43">
        <v>19913</v>
      </c>
      <c r="G31" s="43">
        <v>712932112.63</v>
      </c>
      <c r="H31" s="43">
        <v>213</v>
      </c>
      <c r="I31" s="43">
        <v>762487497.48000002</v>
      </c>
      <c r="J31" s="43">
        <v>1035</v>
      </c>
      <c r="K31" s="43">
        <v>251532877.41999999</v>
      </c>
    </row>
    <row r="32" spans="1:11" ht="15" customHeight="1" x14ac:dyDescent="0.2">
      <c r="A32" s="30" t="s">
        <v>51</v>
      </c>
      <c r="B32" s="50">
        <v>11225</v>
      </c>
      <c r="C32" s="50">
        <v>2455343895.8499999</v>
      </c>
      <c r="D32" s="43">
        <v>695</v>
      </c>
      <c r="E32" s="43">
        <v>1314204808.3499999</v>
      </c>
      <c r="F32" s="43">
        <v>9820</v>
      </c>
      <c r="G32" s="43">
        <v>393750035.60000002</v>
      </c>
      <c r="H32" s="43">
        <v>126</v>
      </c>
      <c r="I32" s="43">
        <v>73440331.379999995</v>
      </c>
      <c r="J32" s="43">
        <v>584</v>
      </c>
      <c r="K32" s="43">
        <v>673948720.51999998</v>
      </c>
    </row>
    <row r="33" spans="1:11" ht="15" customHeight="1" x14ac:dyDescent="0.2">
      <c r="A33" s="30" t="s">
        <v>47</v>
      </c>
      <c r="B33" s="50">
        <v>13570</v>
      </c>
      <c r="C33" s="50">
        <v>6432572440.5100002</v>
      </c>
      <c r="D33" s="43">
        <v>1154</v>
      </c>
      <c r="E33" s="43">
        <v>4623755226.3299999</v>
      </c>
      <c r="F33" s="43">
        <v>7577</v>
      </c>
      <c r="G33" s="43">
        <v>239781235.78</v>
      </c>
      <c r="H33" s="43">
        <v>4406</v>
      </c>
      <c r="I33" s="43">
        <v>988060247.38999999</v>
      </c>
      <c r="J33" s="43">
        <v>433</v>
      </c>
      <c r="K33" s="43">
        <v>580975731.00999999</v>
      </c>
    </row>
    <row r="34" spans="1:11" ht="15" customHeight="1" x14ac:dyDescent="0.2">
      <c r="A34" s="30"/>
      <c r="B34" s="50"/>
      <c r="C34" s="50"/>
      <c r="D34" s="43"/>
      <c r="E34" s="43"/>
      <c r="F34" s="43"/>
      <c r="G34" s="43"/>
      <c r="H34" s="43"/>
      <c r="I34" s="43"/>
      <c r="J34" s="43"/>
      <c r="K34" s="43"/>
    </row>
    <row r="35" spans="1:11" ht="15" customHeight="1" x14ac:dyDescent="0.2">
      <c r="A35" s="30"/>
      <c r="B35" s="50"/>
      <c r="C35" s="50"/>
      <c r="D35" s="43"/>
      <c r="E35" s="43"/>
      <c r="F35" s="43"/>
      <c r="G35" s="43"/>
      <c r="H35" s="43"/>
      <c r="I35" s="43"/>
      <c r="J35" s="43"/>
      <c r="K35" s="43"/>
    </row>
    <row r="36" spans="1:11" ht="15" customHeight="1" x14ac:dyDescent="0.2">
      <c r="A36" s="31" t="s">
        <v>52</v>
      </c>
      <c r="B36" s="32">
        <v>126634</v>
      </c>
      <c r="C36" s="32">
        <v>38920559026.580002</v>
      </c>
      <c r="D36" s="33">
        <v>21785</v>
      </c>
      <c r="E36" s="33">
        <v>25376413387.280003</v>
      </c>
      <c r="F36" s="33">
        <v>94498</v>
      </c>
      <c r="G36" s="33">
        <v>6565257425.6199989</v>
      </c>
      <c r="H36" s="33">
        <v>2268</v>
      </c>
      <c r="I36" s="33">
        <v>2605112086.7200003</v>
      </c>
      <c r="J36" s="33">
        <v>8083</v>
      </c>
      <c r="K36" s="73">
        <v>4373776126.9599991</v>
      </c>
    </row>
    <row r="37" spans="1:11" ht="15" customHeight="1" thickBot="1" x14ac:dyDescent="0.25">
      <c r="A37" s="37"/>
      <c r="B37" s="37"/>
      <c r="C37" s="37"/>
      <c r="D37" s="44"/>
      <c r="E37" s="44"/>
      <c r="F37" s="44"/>
      <c r="G37" s="44"/>
      <c r="H37" s="44"/>
      <c r="I37" s="44"/>
      <c r="J37" s="44"/>
      <c r="K37" s="44"/>
    </row>
    <row r="38" spans="1:11" x14ac:dyDescent="0.2">
      <c r="A38" s="39" t="s">
        <v>53</v>
      </c>
    </row>
    <row r="39" spans="1:11" x14ac:dyDescent="0.2">
      <c r="A39" s="39" t="s">
        <v>54</v>
      </c>
    </row>
    <row r="40" spans="1:11" x14ac:dyDescent="0.2">
      <c r="A40" s="39" t="s">
        <v>55</v>
      </c>
    </row>
    <row r="41" spans="1:11" x14ac:dyDescent="0.2">
      <c r="A41" s="39" t="s">
        <v>78</v>
      </c>
    </row>
    <row r="42" spans="1:11" x14ac:dyDescent="0.2">
      <c r="A42" s="40" t="s">
        <v>22</v>
      </c>
      <c r="B42" s="41"/>
      <c r="C42" s="41"/>
      <c r="D42" s="41"/>
      <c r="E42" s="41"/>
    </row>
    <row r="44" spans="1:11" x14ac:dyDescent="0.2">
      <c r="E44" s="45"/>
    </row>
    <row r="45" spans="1:11" x14ac:dyDescent="0.2">
      <c r="E45" s="45"/>
    </row>
  </sheetData>
  <mergeCells count="11">
    <mergeCell ref="J11:K11"/>
    <mergeCell ref="A4:K4"/>
    <mergeCell ref="A5:K5"/>
    <mergeCell ref="A6:K6"/>
    <mergeCell ref="A7:K7"/>
    <mergeCell ref="A8:K8"/>
    <mergeCell ref="A11:A12"/>
    <mergeCell ref="B11:C11"/>
    <mergeCell ref="D11:E11"/>
    <mergeCell ref="F11:G11"/>
    <mergeCell ref="H11:I11"/>
  </mergeCells>
  <pageMargins left="0" right="0" top="0" bottom="0" header="0.31496062992125984" footer="0.31496062992125984"/>
  <pageSetup scale="71"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DD45"/>
  <sheetViews>
    <sheetView workbookViewId="0">
      <selection activeCell="Q34" sqref="Q34"/>
    </sheetView>
  </sheetViews>
  <sheetFormatPr defaultColWidth="11.42578125" defaultRowHeight="12.75" x14ac:dyDescent="0.2"/>
  <cols>
    <col min="1" max="1" width="43.28515625" style="25" customWidth="1"/>
    <col min="2" max="2" width="10.28515625" style="25" customWidth="1"/>
    <col min="3" max="3" width="18.5703125" style="25" customWidth="1"/>
    <col min="4" max="4" width="11.28515625" style="25" customWidth="1"/>
    <col min="5" max="5" width="22.7109375" style="25" customWidth="1"/>
    <col min="6" max="6" width="11.85546875" style="25" customWidth="1"/>
    <col min="7" max="7" width="20.28515625" style="25" customWidth="1"/>
    <col min="8" max="8" width="7.7109375" style="25" customWidth="1"/>
    <col min="9" max="9" width="15.7109375" style="25" customWidth="1"/>
    <col min="10" max="10" width="11.140625" style="25" customWidth="1"/>
    <col min="11" max="11" width="17.28515625" style="25" customWidth="1"/>
    <col min="12" max="12" width="11.42578125" style="25"/>
    <col min="13" max="21" width="20.140625" style="25" customWidth="1"/>
    <col min="22" max="24" width="21.28515625" style="25" customWidth="1"/>
    <col min="25" max="33" width="20.140625" style="25" customWidth="1"/>
    <col min="34" max="36" width="21.28515625" style="25" customWidth="1"/>
    <col min="37" max="45" width="20.140625" style="25" customWidth="1"/>
    <col min="46" max="48" width="21.28515625" style="25" customWidth="1"/>
    <col min="49" max="57" width="20.140625" style="25" customWidth="1"/>
    <col min="58" max="60" width="21.28515625" style="25" customWidth="1"/>
    <col min="61" max="69" width="20" style="25" customWidth="1"/>
    <col min="70" max="72" width="21.140625" style="25" customWidth="1"/>
    <col min="73" max="81" width="20" style="25" customWidth="1"/>
    <col min="82" max="84" width="21.140625" style="25" customWidth="1"/>
    <col min="85" max="93" width="20.140625" style="25" customWidth="1"/>
    <col min="94" max="96" width="21.28515625" style="25" customWidth="1"/>
    <col min="97" max="105" width="20.140625" style="25" bestFit="1" customWidth="1"/>
    <col min="106" max="108" width="21.28515625" style="25" bestFit="1" customWidth="1"/>
    <col min="109" max="256" width="11.42578125" style="25"/>
    <col min="257" max="257" width="43.28515625" style="25" customWidth="1"/>
    <col min="258" max="258" width="10.28515625" style="25" customWidth="1"/>
    <col min="259" max="259" width="18.5703125" style="25" customWidth="1"/>
    <col min="260" max="260" width="11.28515625" style="25" bestFit="1" customWidth="1"/>
    <col min="261" max="261" width="22.7109375" style="25" customWidth="1"/>
    <col min="262" max="262" width="11.85546875" style="25" bestFit="1" customWidth="1"/>
    <col min="263" max="263" width="20.28515625" style="25" customWidth="1"/>
    <col min="264" max="264" width="7.7109375" style="25" customWidth="1"/>
    <col min="265" max="265" width="15.7109375" style="25" customWidth="1"/>
    <col min="266" max="266" width="11.140625" style="25" customWidth="1"/>
    <col min="267" max="267" width="17.28515625" style="25" customWidth="1"/>
    <col min="268" max="268" width="11.42578125" style="25"/>
    <col min="269" max="277" width="20.140625" style="25" customWidth="1"/>
    <col min="278" max="280" width="21.28515625" style="25" customWidth="1"/>
    <col min="281" max="289" width="20.140625" style="25" customWidth="1"/>
    <col min="290" max="292" width="21.28515625" style="25" customWidth="1"/>
    <col min="293" max="301" width="20.140625" style="25" customWidth="1"/>
    <col min="302" max="304" width="21.28515625" style="25" customWidth="1"/>
    <col min="305" max="313" width="20.140625" style="25" customWidth="1"/>
    <col min="314" max="316" width="21.28515625" style="25" customWidth="1"/>
    <col min="317" max="325" width="20" style="25" customWidth="1"/>
    <col min="326" max="328" width="21.140625" style="25" customWidth="1"/>
    <col min="329" max="337" width="20" style="25" customWidth="1"/>
    <col min="338" max="340" width="21.140625" style="25" customWidth="1"/>
    <col min="341" max="349" width="20.140625" style="25" customWidth="1"/>
    <col min="350" max="352" width="21.28515625" style="25" customWidth="1"/>
    <col min="353" max="361" width="20.140625" style="25" bestFit="1" customWidth="1"/>
    <col min="362" max="364" width="21.28515625" style="25" bestFit="1" customWidth="1"/>
    <col min="365" max="512" width="11.42578125" style="25"/>
    <col min="513" max="513" width="43.28515625" style="25" customWidth="1"/>
    <col min="514" max="514" width="10.28515625" style="25" customWidth="1"/>
    <col min="515" max="515" width="18.5703125" style="25" customWidth="1"/>
    <col min="516" max="516" width="11.28515625" style="25" bestFit="1" customWidth="1"/>
    <col min="517" max="517" width="22.7109375" style="25" customWidth="1"/>
    <col min="518" max="518" width="11.85546875" style="25" bestFit="1" customWidth="1"/>
    <col min="519" max="519" width="20.28515625" style="25" customWidth="1"/>
    <col min="520" max="520" width="7.7109375" style="25" customWidth="1"/>
    <col min="521" max="521" width="15.7109375" style="25" customWidth="1"/>
    <col min="522" max="522" width="11.140625" style="25" customWidth="1"/>
    <col min="523" max="523" width="17.28515625" style="25" customWidth="1"/>
    <col min="524" max="524" width="11.42578125" style="25"/>
    <col min="525" max="533" width="20.140625" style="25" customWidth="1"/>
    <col min="534" max="536" width="21.28515625" style="25" customWidth="1"/>
    <col min="537" max="545" width="20.140625" style="25" customWidth="1"/>
    <col min="546" max="548" width="21.28515625" style="25" customWidth="1"/>
    <col min="549" max="557" width="20.140625" style="25" customWidth="1"/>
    <col min="558" max="560" width="21.28515625" style="25" customWidth="1"/>
    <col min="561" max="569" width="20.140625" style="25" customWidth="1"/>
    <col min="570" max="572" width="21.28515625" style="25" customWidth="1"/>
    <col min="573" max="581" width="20" style="25" customWidth="1"/>
    <col min="582" max="584" width="21.140625" style="25" customWidth="1"/>
    <col min="585" max="593" width="20" style="25" customWidth="1"/>
    <col min="594" max="596" width="21.140625" style="25" customWidth="1"/>
    <col min="597" max="605" width="20.140625" style="25" customWidth="1"/>
    <col min="606" max="608" width="21.28515625" style="25" customWidth="1"/>
    <col min="609" max="617" width="20.140625" style="25" bestFit="1" customWidth="1"/>
    <col min="618" max="620" width="21.28515625" style="25" bestFit="1" customWidth="1"/>
    <col min="621" max="768" width="11.42578125" style="25"/>
    <col min="769" max="769" width="43.28515625" style="25" customWidth="1"/>
    <col min="770" max="770" width="10.28515625" style="25" customWidth="1"/>
    <col min="771" max="771" width="18.5703125" style="25" customWidth="1"/>
    <col min="772" max="772" width="11.28515625" style="25" bestFit="1" customWidth="1"/>
    <col min="773" max="773" width="22.7109375" style="25" customWidth="1"/>
    <col min="774" max="774" width="11.85546875" style="25" bestFit="1" customWidth="1"/>
    <col min="775" max="775" width="20.28515625" style="25" customWidth="1"/>
    <col min="776" max="776" width="7.7109375" style="25" customWidth="1"/>
    <col min="777" max="777" width="15.7109375" style="25" customWidth="1"/>
    <col min="778" max="778" width="11.140625" style="25" customWidth="1"/>
    <col min="779" max="779" width="17.28515625" style="25" customWidth="1"/>
    <col min="780" max="780" width="11.42578125" style="25"/>
    <col min="781" max="789" width="20.140625" style="25" customWidth="1"/>
    <col min="790" max="792" width="21.28515625" style="25" customWidth="1"/>
    <col min="793" max="801" width="20.140625" style="25" customWidth="1"/>
    <col min="802" max="804" width="21.28515625" style="25" customWidth="1"/>
    <col min="805" max="813" width="20.140625" style="25" customWidth="1"/>
    <col min="814" max="816" width="21.28515625" style="25" customWidth="1"/>
    <col min="817" max="825" width="20.140625" style="25" customWidth="1"/>
    <col min="826" max="828" width="21.28515625" style="25" customWidth="1"/>
    <col min="829" max="837" width="20" style="25" customWidth="1"/>
    <col min="838" max="840" width="21.140625" style="25" customWidth="1"/>
    <col min="841" max="849" width="20" style="25" customWidth="1"/>
    <col min="850" max="852" width="21.140625" style="25" customWidth="1"/>
    <col min="853" max="861" width="20.140625" style="25" customWidth="1"/>
    <col min="862" max="864" width="21.28515625" style="25" customWidth="1"/>
    <col min="865" max="873" width="20.140625" style="25" bestFit="1" customWidth="1"/>
    <col min="874" max="876" width="21.28515625" style="25" bestFit="1" customWidth="1"/>
    <col min="877" max="1024" width="11.42578125" style="25"/>
    <col min="1025" max="1025" width="43.28515625" style="25" customWidth="1"/>
    <col min="1026" max="1026" width="10.28515625" style="25" customWidth="1"/>
    <col min="1027" max="1027" width="18.5703125" style="25" customWidth="1"/>
    <col min="1028" max="1028" width="11.28515625" style="25" bestFit="1" customWidth="1"/>
    <col min="1029" max="1029" width="22.7109375" style="25" customWidth="1"/>
    <col min="1030" max="1030" width="11.85546875" style="25" bestFit="1" customWidth="1"/>
    <col min="1031" max="1031" width="20.28515625" style="25" customWidth="1"/>
    <col min="1032" max="1032" width="7.7109375" style="25" customWidth="1"/>
    <col min="1033" max="1033" width="15.7109375" style="25" customWidth="1"/>
    <col min="1034" max="1034" width="11.140625" style="25" customWidth="1"/>
    <col min="1035" max="1035" width="17.28515625" style="25" customWidth="1"/>
    <col min="1036" max="1036" width="11.42578125" style="25"/>
    <col min="1037" max="1045" width="20.140625" style="25" customWidth="1"/>
    <col min="1046" max="1048" width="21.28515625" style="25" customWidth="1"/>
    <col min="1049" max="1057" width="20.140625" style="25" customWidth="1"/>
    <col min="1058" max="1060" width="21.28515625" style="25" customWidth="1"/>
    <col min="1061" max="1069" width="20.140625" style="25" customWidth="1"/>
    <col min="1070" max="1072" width="21.28515625" style="25" customWidth="1"/>
    <col min="1073" max="1081" width="20.140625" style="25" customWidth="1"/>
    <col min="1082" max="1084" width="21.28515625" style="25" customWidth="1"/>
    <col min="1085" max="1093" width="20" style="25" customWidth="1"/>
    <col min="1094" max="1096" width="21.140625" style="25" customWidth="1"/>
    <col min="1097" max="1105" width="20" style="25" customWidth="1"/>
    <col min="1106" max="1108" width="21.140625" style="25" customWidth="1"/>
    <col min="1109" max="1117" width="20.140625" style="25" customWidth="1"/>
    <col min="1118" max="1120" width="21.28515625" style="25" customWidth="1"/>
    <col min="1121" max="1129" width="20.140625" style="25" bestFit="1" customWidth="1"/>
    <col min="1130" max="1132" width="21.28515625" style="25" bestFit="1" customWidth="1"/>
    <col min="1133" max="1280" width="11.42578125" style="25"/>
    <col min="1281" max="1281" width="43.28515625" style="25" customWidth="1"/>
    <col min="1282" max="1282" width="10.28515625" style="25" customWidth="1"/>
    <col min="1283" max="1283" width="18.5703125" style="25" customWidth="1"/>
    <col min="1284" max="1284" width="11.28515625" style="25" bestFit="1" customWidth="1"/>
    <col min="1285" max="1285" width="22.7109375" style="25" customWidth="1"/>
    <col min="1286" max="1286" width="11.85546875" style="25" bestFit="1" customWidth="1"/>
    <col min="1287" max="1287" width="20.28515625" style="25" customWidth="1"/>
    <col min="1288" max="1288" width="7.7109375" style="25" customWidth="1"/>
    <col min="1289" max="1289" width="15.7109375" style="25" customWidth="1"/>
    <col min="1290" max="1290" width="11.140625" style="25" customWidth="1"/>
    <col min="1291" max="1291" width="17.28515625" style="25" customWidth="1"/>
    <col min="1292" max="1292" width="11.42578125" style="25"/>
    <col min="1293" max="1301" width="20.140625" style="25" customWidth="1"/>
    <col min="1302" max="1304" width="21.28515625" style="25" customWidth="1"/>
    <col min="1305" max="1313" width="20.140625" style="25" customWidth="1"/>
    <col min="1314" max="1316" width="21.28515625" style="25" customWidth="1"/>
    <col min="1317" max="1325" width="20.140625" style="25" customWidth="1"/>
    <col min="1326" max="1328" width="21.28515625" style="25" customWidth="1"/>
    <col min="1329" max="1337" width="20.140625" style="25" customWidth="1"/>
    <col min="1338" max="1340" width="21.28515625" style="25" customWidth="1"/>
    <col min="1341" max="1349" width="20" style="25" customWidth="1"/>
    <col min="1350" max="1352" width="21.140625" style="25" customWidth="1"/>
    <col min="1353" max="1361" width="20" style="25" customWidth="1"/>
    <col min="1362" max="1364" width="21.140625" style="25" customWidth="1"/>
    <col min="1365" max="1373" width="20.140625" style="25" customWidth="1"/>
    <col min="1374" max="1376" width="21.28515625" style="25" customWidth="1"/>
    <col min="1377" max="1385" width="20.140625" style="25" bestFit="1" customWidth="1"/>
    <col min="1386" max="1388" width="21.28515625" style="25" bestFit="1" customWidth="1"/>
    <col min="1389" max="1536" width="11.42578125" style="25"/>
    <col min="1537" max="1537" width="43.28515625" style="25" customWidth="1"/>
    <col min="1538" max="1538" width="10.28515625" style="25" customWidth="1"/>
    <col min="1539" max="1539" width="18.5703125" style="25" customWidth="1"/>
    <col min="1540" max="1540" width="11.28515625" style="25" bestFit="1" customWidth="1"/>
    <col min="1541" max="1541" width="22.7109375" style="25" customWidth="1"/>
    <col min="1542" max="1542" width="11.85546875" style="25" bestFit="1" customWidth="1"/>
    <col min="1543" max="1543" width="20.28515625" style="25" customWidth="1"/>
    <col min="1544" max="1544" width="7.7109375" style="25" customWidth="1"/>
    <col min="1545" max="1545" width="15.7109375" style="25" customWidth="1"/>
    <col min="1546" max="1546" width="11.140625" style="25" customWidth="1"/>
    <col min="1547" max="1547" width="17.28515625" style="25" customWidth="1"/>
    <col min="1548" max="1548" width="11.42578125" style="25"/>
    <col min="1549" max="1557" width="20.140625" style="25" customWidth="1"/>
    <col min="1558" max="1560" width="21.28515625" style="25" customWidth="1"/>
    <col min="1561" max="1569" width="20.140625" style="25" customWidth="1"/>
    <col min="1570" max="1572" width="21.28515625" style="25" customWidth="1"/>
    <col min="1573" max="1581" width="20.140625" style="25" customWidth="1"/>
    <col min="1582" max="1584" width="21.28515625" style="25" customWidth="1"/>
    <col min="1585" max="1593" width="20.140625" style="25" customWidth="1"/>
    <col min="1594" max="1596" width="21.28515625" style="25" customWidth="1"/>
    <col min="1597" max="1605" width="20" style="25" customWidth="1"/>
    <col min="1606" max="1608" width="21.140625" style="25" customWidth="1"/>
    <col min="1609" max="1617" width="20" style="25" customWidth="1"/>
    <col min="1618" max="1620" width="21.140625" style="25" customWidth="1"/>
    <col min="1621" max="1629" width="20.140625" style="25" customWidth="1"/>
    <col min="1630" max="1632" width="21.28515625" style="25" customWidth="1"/>
    <col min="1633" max="1641" width="20.140625" style="25" bestFit="1" customWidth="1"/>
    <col min="1642" max="1644" width="21.28515625" style="25" bestFit="1" customWidth="1"/>
    <col min="1645" max="1792" width="11.42578125" style="25"/>
    <col min="1793" max="1793" width="43.28515625" style="25" customWidth="1"/>
    <col min="1794" max="1794" width="10.28515625" style="25" customWidth="1"/>
    <col min="1795" max="1795" width="18.5703125" style="25" customWidth="1"/>
    <col min="1796" max="1796" width="11.28515625" style="25" bestFit="1" customWidth="1"/>
    <col min="1797" max="1797" width="22.7109375" style="25" customWidth="1"/>
    <col min="1798" max="1798" width="11.85546875" style="25" bestFit="1" customWidth="1"/>
    <col min="1799" max="1799" width="20.28515625" style="25" customWidth="1"/>
    <col min="1800" max="1800" width="7.7109375" style="25" customWidth="1"/>
    <col min="1801" max="1801" width="15.7109375" style="25" customWidth="1"/>
    <col min="1802" max="1802" width="11.140625" style="25" customWidth="1"/>
    <col min="1803" max="1803" width="17.28515625" style="25" customWidth="1"/>
    <col min="1804" max="1804" width="11.42578125" style="25"/>
    <col min="1805" max="1813" width="20.140625" style="25" customWidth="1"/>
    <col min="1814" max="1816" width="21.28515625" style="25" customWidth="1"/>
    <col min="1817" max="1825" width="20.140625" style="25" customWidth="1"/>
    <col min="1826" max="1828" width="21.28515625" style="25" customWidth="1"/>
    <col min="1829" max="1837" width="20.140625" style="25" customWidth="1"/>
    <col min="1838" max="1840" width="21.28515625" style="25" customWidth="1"/>
    <col min="1841" max="1849" width="20.140625" style="25" customWidth="1"/>
    <col min="1850" max="1852" width="21.28515625" style="25" customWidth="1"/>
    <col min="1853" max="1861" width="20" style="25" customWidth="1"/>
    <col min="1862" max="1864" width="21.140625" style="25" customWidth="1"/>
    <col min="1865" max="1873" width="20" style="25" customWidth="1"/>
    <col min="1874" max="1876" width="21.140625" style="25" customWidth="1"/>
    <col min="1877" max="1885" width="20.140625" style="25" customWidth="1"/>
    <col min="1886" max="1888" width="21.28515625" style="25" customWidth="1"/>
    <col min="1889" max="1897" width="20.140625" style="25" bestFit="1" customWidth="1"/>
    <col min="1898" max="1900" width="21.28515625" style="25" bestFit="1" customWidth="1"/>
    <col min="1901" max="2048" width="11.42578125" style="25"/>
    <col min="2049" max="2049" width="43.28515625" style="25" customWidth="1"/>
    <col min="2050" max="2050" width="10.28515625" style="25" customWidth="1"/>
    <col min="2051" max="2051" width="18.5703125" style="25" customWidth="1"/>
    <col min="2052" max="2052" width="11.28515625" style="25" bestFit="1" customWidth="1"/>
    <col min="2053" max="2053" width="22.7109375" style="25" customWidth="1"/>
    <col min="2054" max="2054" width="11.85546875" style="25" bestFit="1" customWidth="1"/>
    <col min="2055" max="2055" width="20.28515625" style="25" customWidth="1"/>
    <col min="2056" max="2056" width="7.7109375" style="25" customWidth="1"/>
    <col min="2057" max="2057" width="15.7109375" style="25" customWidth="1"/>
    <col min="2058" max="2058" width="11.140625" style="25" customWidth="1"/>
    <col min="2059" max="2059" width="17.28515625" style="25" customWidth="1"/>
    <col min="2060" max="2060" width="11.42578125" style="25"/>
    <col min="2061" max="2069" width="20.140625" style="25" customWidth="1"/>
    <col min="2070" max="2072" width="21.28515625" style="25" customWidth="1"/>
    <col min="2073" max="2081" width="20.140625" style="25" customWidth="1"/>
    <col min="2082" max="2084" width="21.28515625" style="25" customWidth="1"/>
    <col min="2085" max="2093" width="20.140625" style="25" customWidth="1"/>
    <col min="2094" max="2096" width="21.28515625" style="25" customWidth="1"/>
    <col min="2097" max="2105" width="20.140625" style="25" customWidth="1"/>
    <col min="2106" max="2108" width="21.28515625" style="25" customWidth="1"/>
    <col min="2109" max="2117" width="20" style="25" customWidth="1"/>
    <col min="2118" max="2120" width="21.140625" style="25" customWidth="1"/>
    <col min="2121" max="2129" width="20" style="25" customWidth="1"/>
    <col min="2130" max="2132" width="21.140625" style="25" customWidth="1"/>
    <col min="2133" max="2141" width="20.140625" style="25" customWidth="1"/>
    <col min="2142" max="2144" width="21.28515625" style="25" customWidth="1"/>
    <col min="2145" max="2153" width="20.140625" style="25" bestFit="1" customWidth="1"/>
    <col min="2154" max="2156" width="21.28515625" style="25" bestFit="1" customWidth="1"/>
    <col min="2157" max="2304" width="11.42578125" style="25"/>
    <col min="2305" max="2305" width="43.28515625" style="25" customWidth="1"/>
    <col min="2306" max="2306" width="10.28515625" style="25" customWidth="1"/>
    <col min="2307" max="2307" width="18.5703125" style="25" customWidth="1"/>
    <col min="2308" max="2308" width="11.28515625" style="25" bestFit="1" customWidth="1"/>
    <col min="2309" max="2309" width="22.7109375" style="25" customWidth="1"/>
    <col min="2310" max="2310" width="11.85546875" style="25" bestFit="1" customWidth="1"/>
    <col min="2311" max="2311" width="20.28515625" style="25" customWidth="1"/>
    <col min="2312" max="2312" width="7.7109375" style="25" customWidth="1"/>
    <col min="2313" max="2313" width="15.7109375" style="25" customWidth="1"/>
    <col min="2314" max="2314" width="11.140625" style="25" customWidth="1"/>
    <col min="2315" max="2315" width="17.28515625" style="25" customWidth="1"/>
    <col min="2316" max="2316" width="11.42578125" style="25"/>
    <col min="2317" max="2325" width="20.140625" style="25" customWidth="1"/>
    <col min="2326" max="2328" width="21.28515625" style="25" customWidth="1"/>
    <col min="2329" max="2337" width="20.140625" style="25" customWidth="1"/>
    <col min="2338" max="2340" width="21.28515625" style="25" customWidth="1"/>
    <col min="2341" max="2349" width="20.140625" style="25" customWidth="1"/>
    <col min="2350" max="2352" width="21.28515625" style="25" customWidth="1"/>
    <col min="2353" max="2361" width="20.140625" style="25" customWidth="1"/>
    <col min="2362" max="2364" width="21.28515625" style="25" customWidth="1"/>
    <col min="2365" max="2373" width="20" style="25" customWidth="1"/>
    <col min="2374" max="2376" width="21.140625" style="25" customWidth="1"/>
    <col min="2377" max="2385" width="20" style="25" customWidth="1"/>
    <col min="2386" max="2388" width="21.140625" style="25" customWidth="1"/>
    <col min="2389" max="2397" width="20.140625" style="25" customWidth="1"/>
    <col min="2398" max="2400" width="21.28515625" style="25" customWidth="1"/>
    <col min="2401" max="2409" width="20.140625" style="25" bestFit="1" customWidth="1"/>
    <col min="2410" max="2412" width="21.28515625" style="25" bestFit="1" customWidth="1"/>
    <col min="2413" max="2560" width="11.42578125" style="25"/>
    <col min="2561" max="2561" width="43.28515625" style="25" customWidth="1"/>
    <col min="2562" max="2562" width="10.28515625" style="25" customWidth="1"/>
    <col min="2563" max="2563" width="18.5703125" style="25" customWidth="1"/>
    <col min="2564" max="2564" width="11.28515625" style="25" bestFit="1" customWidth="1"/>
    <col min="2565" max="2565" width="22.7109375" style="25" customWidth="1"/>
    <col min="2566" max="2566" width="11.85546875" style="25" bestFit="1" customWidth="1"/>
    <col min="2567" max="2567" width="20.28515625" style="25" customWidth="1"/>
    <col min="2568" max="2568" width="7.7109375" style="25" customWidth="1"/>
    <col min="2569" max="2569" width="15.7109375" style="25" customWidth="1"/>
    <col min="2570" max="2570" width="11.140625" style="25" customWidth="1"/>
    <col min="2571" max="2571" width="17.28515625" style="25" customWidth="1"/>
    <col min="2572" max="2572" width="11.42578125" style="25"/>
    <col min="2573" max="2581" width="20.140625" style="25" customWidth="1"/>
    <col min="2582" max="2584" width="21.28515625" style="25" customWidth="1"/>
    <col min="2585" max="2593" width="20.140625" style="25" customWidth="1"/>
    <col min="2594" max="2596" width="21.28515625" style="25" customWidth="1"/>
    <col min="2597" max="2605" width="20.140625" style="25" customWidth="1"/>
    <col min="2606" max="2608" width="21.28515625" style="25" customWidth="1"/>
    <col min="2609" max="2617" width="20.140625" style="25" customWidth="1"/>
    <col min="2618" max="2620" width="21.28515625" style="25" customWidth="1"/>
    <col min="2621" max="2629" width="20" style="25" customWidth="1"/>
    <col min="2630" max="2632" width="21.140625" style="25" customWidth="1"/>
    <col min="2633" max="2641" width="20" style="25" customWidth="1"/>
    <col min="2642" max="2644" width="21.140625" style="25" customWidth="1"/>
    <col min="2645" max="2653" width="20.140625" style="25" customWidth="1"/>
    <col min="2654" max="2656" width="21.28515625" style="25" customWidth="1"/>
    <col min="2657" max="2665" width="20.140625" style="25" bestFit="1" customWidth="1"/>
    <col min="2666" max="2668" width="21.28515625" style="25" bestFit="1" customWidth="1"/>
    <col min="2669" max="2816" width="11.42578125" style="25"/>
    <col min="2817" max="2817" width="43.28515625" style="25" customWidth="1"/>
    <col min="2818" max="2818" width="10.28515625" style="25" customWidth="1"/>
    <col min="2819" max="2819" width="18.5703125" style="25" customWidth="1"/>
    <col min="2820" max="2820" width="11.28515625" style="25" bestFit="1" customWidth="1"/>
    <col min="2821" max="2821" width="22.7109375" style="25" customWidth="1"/>
    <col min="2822" max="2822" width="11.85546875" style="25" bestFit="1" customWidth="1"/>
    <col min="2823" max="2823" width="20.28515625" style="25" customWidth="1"/>
    <col min="2824" max="2824" width="7.7109375" style="25" customWidth="1"/>
    <col min="2825" max="2825" width="15.7109375" style="25" customWidth="1"/>
    <col min="2826" max="2826" width="11.140625" style="25" customWidth="1"/>
    <col min="2827" max="2827" width="17.28515625" style="25" customWidth="1"/>
    <col min="2828" max="2828" width="11.42578125" style="25"/>
    <col min="2829" max="2837" width="20.140625" style="25" customWidth="1"/>
    <col min="2838" max="2840" width="21.28515625" style="25" customWidth="1"/>
    <col min="2841" max="2849" width="20.140625" style="25" customWidth="1"/>
    <col min="2850" max="2852" width="21.28515625" style="25" customWidth="1"/>
    <col min="2853" max="2861" width="20.140625" style="25" customWidth="1"/>
    <col min="2862" max="2864" width="21.28515625" style="25" customWidth="1"/>
    <col min="2865" max="2873" width="20.140625" style="25" customWidth="1"/>
    <col min="2874" max="2876" width="21.28515625" style="25" customWidth="1"/>
    <col min="2877" max="2885" width="20" style="25" customWidth="1"/>
    <col min="2886" max="2888" width="21.140625" style="25" customWidth="1"/>
    <col min="2889" max="2897" width="20" style="25" customWidth="1"/>
    <col min="2898" max="2900" width="21.140625" style="25" customWidth="1"/>
    <col min="2901" max="2909" width="20.140625" style="25" customWidth="1"/>
    <col min="2910" max="2912" width="21.28515625" style="25" customWidth="1"/>
    <col min="2913" max="2921" width="20.140625" style="25" bestFit="1" customWidth="1"/>
    <col min="2922" max="2924" width="21.28515625" style="25" bestFit="1" customWidth="1"/>
    <col min="2925" max="3072" width="11.42578125" style="25"/>
    <col min="3073" max="3073" width="43.28515625" style="25" customWidth="1"/>
    <col min="3074" max="3074" width="10.28515625" style="25" customWidth="1"/>
    <col min="3075" max="3075" width="18.5703125" style="25" customWidth="1"/>
    <col min="3076" max="3076" width="11.28515625" style="25" bestFit="1" customWidth="1"/>
    <col min="3077" max="3077" width="22.7109375" style="25" customWidth="1"/>
    <col min="3078" max="3078" width="11.85546875" style="25" bestFit="1" customWidth="1"/>
    <col min="3079" max="3079" width="20.28515625" style="25" customWidth="1"/>
    <col min="3080" max="3080" width="7.7109375" style="25" customWidth="1"/>
    <col min="3081" max="3081" width="15.7109375" style="25" customWidth="1"/>
    <col min="3082" max="3082" width="11.140625" style="25" customWidth="1"/>
    <col min="3083" max="3083" width="17.28515625" style="25" customWidth="1"/>
    <col min="3084" max="3084" width="11.42578125" style="25"/>
    <col min="3085" max="3093" width="20.140625" style="25" customWidth="1"/>
    <col min="3094" max="3096" width="21.28515625" style="25" customWidth="1"/>
    <col min="3097" max="3105" width="20.140625" style="25" customWidth="1"/>
    <col min="3106" max="3108" width="21.28515625" style="25" customWidth="1"/>
    <col min="3109" max="3117" width="20.140625" style="25" customWidth="1"/>
    <col min="3118" max="3120" width="21.28515625" style="25" customWidth="1"/>
    <col min="3121" max="3129" width="20.140625" style="25" customWidth="1"/>
    <col min="3130" max="3132" width="21.28515625" style="25" customWidth="1"/>
    <col min="3133" max="3141" width="20" style="25" customWidth="1"/>
    <col min="3142" max="3144" width="21.140625" style="25" customWidth="1"/>
    <col min="3145" max="3153" width="20" style="25" customWidth="1"/>
    <col min="3154" max="3156" width="21.140625" style="25" customWidth="1"/>
    <col min="3157" max="3165" width="20.140625" style="25" customWidth="1"/>
    <col min="3166" max="3168" width="21.28515625" style="25" customWidth="1"/>
    <col min="3169" max="3177" width="20.140625" style="25" bestFit="1" customWidth="1"/>
    <col min="3178" max="3180" width="21.28515625" style="25" bestFit="1" customWidth="1"/>
    <col min="3181" max="3328" width="11.42578125" style="25"/>
    <col min="3329" max="3329" width="43.28515625" style="25" customWidth="1"/>
    <col min="3330" max="3330" width="10.28515625" style="25" customWidth="1"/>
    <col min="3331" max="3331" width="18.5703125" style="25" customWidth="1"/>
    <col min="3332" max="3332" width="11.28515625" style="25" bestFit="1" customWidth="1"/>
    <col min="3333" max="3333" width="22.7109375" style="25" customWidth="1"/>
    <col min="3334" max="3334" width="11.85546875" style="25" bestFit="1" customWidth="1"/>
    <col min="3335" max="3335" width="20.28515625" style="25" customWidth="1"/>
    <col min="3336" max="3336" width="7.7109375" style="25" customWidth="1"/>
    <col min="3337" max="3337" width="15.7109375" style="25" customWidth="1"/>
    <col min="3338" max="3338" width="11.140625" style="25" customWidth="1"/>
    <col min="3339" max="3339" width="17.28515625" style="25" customWidth="1"/>
    <col min="3340" max="3340" width="11.42578125" style="25"/>
    <col min="3341" max="3349" width="20.140625" style="25" customWidth="1"/>
    <col min="3350" max="3352" width="21.28515625" style="25" customWidth="1"/>
    <col min="3353" max="3361" width="20.140625" style="25" customWidth="1"/>
    <col min="3362" max="3364" width="21.28515625" style="25" customWidth="1"/>
    <col min="3365" max="3373" width="20.140625" style="25" customWidth="1"/>
    <col min="3374" max="3376" width="21.28515625" style="25" customWidth="1"/>
    <col min="3377" max="3385" width="20.140625" style="25" customWidth="1"/>
    <col min="3386" max="3388" width="21.28515625" style="25" customWidth="1"/>
    <col min="3389" max="3397" width="20" style="25" customWidth="1"/>
    <col min="3398" max="3400" width="21.140625" style="25" customWidth="1"/>
    <col min="3401" max="3409" width="20" style="25" customWidth="1"/>
    <col min="3410" max="3412" width="21.140625" style="25" customWidth="1"/>
    <col min="3413" max="3421" width="20.140625" style="25" customWidth="1"/>
    <col min="3422" max="3424" width="21.28515625" style="25" customWidth="1"/>
    <col min="3425" max="3433" width="20.140625" style="25" bestFit="1" customWidth="1"/>
    <col min="3434" max="3436" width="21.28515625" style="25" bestFit="1" customWidth="1"/>
    <col min="3437" max="3584" width="11.42578125" style="25"/>
    <col min="3585" max="3585" width="43.28515625" style="25" customWidth="1"/>
    <col min="3586" max="3586" width="10.28515625" style="25" customWidth="1"/>
    <col min="3587" max="3587" width="18.5703125" style="25" customWidth="1"/>
    <col min="3588" max="3588" width="11.28515625" style="25" bestFit="1" customWidth="1"/>
    <col min="3589" max="3589" width="22.7109375" style="25" customWidth="1"/>
    <col min="3590" max="3590" width="11.85546875" style="25" bestFit="1" customWidth="1"/>
    <col min="3591" max="3591" width="20.28515625" style="25" customWidth="1"/>
    <col min="3592" max="3592" width="7.7109375" style="25" customWidth="1"/>
    <col min="3593" max="3593" width="15.7109375" style="25" customWidth="1"/>
    <col min="3594" max="3594" width="11.140625" style="25" customWidth="1"/>
    <col min="3595" max="3595" width="17.28515625" style="25" customWidth="1"/>
    <col min="3596" max="3596" width="11.42578125" style="25"/>
    <col min="3597" max="3605" width="20.140625" style="25" customWidth="1"/>
    <col min="3606" max="3608" width="21.28515625" style="25" customWidth="1"/>
    <col min="3609" max="3617" width="20.140625" style="25" customWidth="1"/>
    <col min="3618" max="3620" width="21.28515625" style="25" customWidth="1"/>
    <col min="3621" max="3629" width="20.140625" style="25" customWidth="1"/>
    <col min="3630" max="3632" width="21.28515625" style="25" customWidth="1"/>
    <col min="3633" max="3641" width="20.140625" style="25" customWidth="1"/>
    <col min="3642" max="3644" width="21.28515625" style="25" customWidth="1"/>
    <col min="3645" max="3653" width="20" style="25" customWidth="1"/>
    <col min="3654" max="3656" width="21.140625" style="25" customWidth="1"/>
    <col min="3657" max="3665" width="20" style="25" customWidth="1"/>
    <col min="3666" max="3668" width="21.140625" style="25" customWidth="1"/>
    <col min="3669" max="3677" width="20.140625" style="25" customWidth="1"/>
    <col min="3678" max="3680" width="21.28515625" style="25" customWidth="1"/>
    <col min="3681" max="3689" width="20.140625" style="25" bestFit="1" customWidth="1"/>
    <col min="3690" max="3692" width="21.28515625" style="25" bestFit="1" customWidth="1"/>
    <col min="3693" max="3840" width="11.42578125" style="25"/>
    <col min="3841" max="3841" width="43.28515625" style="25" customWidth="1"/>
    <col min="3842" max="3842" width="10.28515625" style="25" customWidth="1"/>
    <col min="3843" max="3843" width="18.5703125" style="25" customWidth="1"/>
    <col min="3844" max="3844" width="11.28515625" style="25" bestFit="1" customWidth="1"/>
    <col min="3845" max="3845" width="22.7109375" style="25" customWidth="1"/>
    <col min="3846" max="3846" width="11.85546875" style="25" bestFit="1" customWidth="1"/>
    <col min="3847" max="3847" width="20.28515625" style="25" customWidth="1"/>
    <col min="3848" max="3848" width="7.7109375" style="25" customWidth="1"/>
    <col min="3849" max="3849" width="15.7109375" style="25" customWidth="1"/>
    <col min="3850" max="3850" width="11.140625" style="25" customWidth="1"/>
    <col min="3851" max="3851" width="17.28515625" style="25" customWidth="1"/>
    <col min="3852" max="3852" width="11.42578125" style="25"/>
    <col min="3853" max="3861" width="20.140625" style="25" customWidth="1"/>
    <col min="3862" max="3864" width="21.28515625" style="25" customWidth="1"/>
    <col min="3865" max="3873" width="20.140625" style="25" customWidth="1"/>
    <col min="3874" max="3876" width="21.28515625" style="25" customWidth="1"/>
    <col min="3877" max="3885" width="20.140625" style="25" customWidth="1"/>
    <col min="3886" max="3888" width="21.28515625" style="25" customWidth="1"/>
    <col min="3889" max="3897" width="20.140625" style="25" customWidth="1"/>
    <col min="3898" max="3900" width="21.28515625" style="25" customWidth="1"/>
    <col min="3901" max="3909" width="20" style="25" customWidth="1"/>
    <col min="3910" max="3912" width="21.140625" style="25" customWidth="1"/>
    <col min="3913" max="3921" width="20" style="25" customWidth="1"/>
    <col min="3922" max="3924" width="21.140625" style="25" customWidth="1"/>
    <col min="3925" max="3933" width="20.140625" style="25" customWidth="1"/>
    <col min="3934" max="3936" width="21.28515625" style="25" customWidth="1"/>
    <col min="3937" max="3945" width="20.140625" style="25" bestFit="1" customWidth="1"/>
    <col min="3946" max="3948" width="21.28515625" style="25" bestFit="1" customWidth="1"/>
    <col min="3949" max="4096" width="11.42578125" style="25"/>
    <col min="4097" max="4097" width="43.28515625" style="25" customWidth="1"/>
    <col min="4098" max="4098" width="10.28515625" style="25" customWidth="1"/>
    <col min="4099" max="4099" width="18.5703125" style="25" customWidth="1"/>
    <col min="4100" max="4100" width="11.28515625" style="25" bestFit="1" customWidth="1"/>
    <col min="4101" max="4101" width="22.7109375" style="25" customWidth="1"/>
    <col min="4102" max="4102" width="11.85546875" style="25" bestFit="1" customWidth="1"/>
    <col min="4103" max="4103" width="20.28515625" style="25" customWidth="1"/>
    <col min="4104" max="4104" width="7.7109375" style="25" customWidth="1"/>
    <col min="4105" max="4105" width="15.7109375" style="25" customWidth="1"/>
    <col min="4106" max="4106" width="11.140625" style="25" customWidth="1"/>
    <col min="4107" max="4107" width="17.28515625" style="25" customWidth="1"/>
    <col min="4108" max="4108" width="11.42578125" style="25"/>
    <col min="4109" max="4117" width="20.140625" style="25" customWidth="1"/>
    <col min="4118" max="4120" width="21.28515625" style="25" customWidth="1"/>
    <col min="4121" max="4129" width="20.140625" style="25" customWidth="1"/>
    <col min="4130" max="4132" width="21.28515625" style="25" customWidth="1"/>
    <col min="4133" max="4141" width="20.140625" style="25" customWidth="1"/>
    <col min="4142" max="4144" width="21.28515625" style="25" customWidth="1"/>
    <col min="4145" max="4153" width="20.140625" style="25" customWidth="1"/>
    <col min="4154" max="4156" width="21.28515625" style="25" customWidth="1"/>
    <col min="4157" max="4165" width="20" style="25" customWidth="1"/>
    <col min="4166" max="4168" width="21.140625" style="25" customWidth="1"/>
    <col min="4169" max="4177" width="20" style="25" customWidth="1"/>
    <col min="4178" max="4180" width="21.140625" style="25" customWidth="1"/>
    <col min="4181" max="4189" width="20.140625" style="25" customWidth="1"/>
    <col min="4190" max="4192" width="21.28515625" style="25" customWidth="1"/>
    <col min="4193" max="4201" width="20.140625" style="25" bestFit="1" customWidth="1"/>
    <col min="4202" max="4204" width="21.28515625" style="25" bestFit="1" customWidth="1"/>
    <col min="4205" max="4352" width="11.42578125" style="25"/>
    <col min="4353" max="4353" width="43.28515625" style="25" customWidth="1"/>
    <col min="4354" max="4354" width="10.28515625" style="25" customWidth="1"/>
    <col min="4355" max="4355" width="18.5703125" style="25" customWidth="1"/>
    <col min="4356" max="4356" width="11.28515625" style="25" bestFit="1" customWidth="1"/>
    <col min="4357" max="4357" width="22.7109375" style="25" customWidth="1"/>
    <col min="4358" max="4358" width="11.85546875" style="25" bestFit="1" customWidth="1"/>
    <col min="4359" max="4359" width="20.28515625" style="25" customWidth="1"/>
    <col min="4360" max="4360" width="7.7109375" style="25" customWidth="1"/>
    <col min="4361" max="4361" width="15.7109375" style="25" customWidth="1"/>
    <col min="4362" max="4362" width="11.140625" style="25" customWidth="1"/>
    <col min="4363" max="4363" width="17.28515625" style="25" customWidth="1"/>
    <col min="4364" max="4364" width="11.42578125" style="25"/>
    <col min="4365" max="4373" width="20.140625" style="25" customWidth="1"/>
    <col min="4374" max="4376" width="21.28515625" style="25" customWidth="1"/>
    <col min="4377" max="4385" width="20.140625" style="25" customWidth="1"/>
    <col min="4386" max="4388" width="21.28515625" style="25" customWidth="1"/>
    <col min="4389" max="4397" width="20.140625" style="25" customWidth="1"/>
    <col min="4398" max="4400" width="21.28515625" style="25" customWidth="1"/>
    <col min="4401" max="4409" width="20.140625" style="25" customWidth="1"/>
    <col min="4410" max="4412" width="21.28515625" style="25" customWidth="1"/>
    <col min="4413" max="4421" width="20" style="25" customWidth="1"/>
    <col min="4422" max="4424" width="21.140625" style="25" customWidth="1"/>
    <col min="4425" max="4433" width="20" style="25" customWidth="1"/>
    <col min="4434" max="4436" width="21.140625" style="25" customWidth="1"/>
    <col min="4437" max="4445" width="20.140625" style="25" customWidth="1"/>
    <col min="4446" max="4448" width="21.28515625" style="25" customWidth="1"/>
    <col min="4449" max="4457" width="20.140625" style="25" bestFit="1" customWidth="1"/>
    <col min="4458" max="4460" width="21.28515625" style="25" bestFit="1" customWidth="1"/>
    <col min="4461" max="4608" width="11.42578125" style="25"/>
    <col min="4609" max="4609" width="43.28515625" style="25" customWidth="1"/>
    <col min="4610" max="4610" width="10.28515625" style="25" customWidth="1"/>
    <col min="4611" max="4611" width="18.5703125" style="25" customWidth="1"/>
    <col min="4612" max="4612" width="11.28515625" style="25" bestFit="1" customWidth="1"/>
    <col min="4613" max="4613" width="22.7109375" style="25" customWidth="1"/>
    <col min="4614" max="4614" width="11.85546875" style="25" bestFit="1" customWidth="1"/>
    <col min="4615" max="4615" width="20.28515625" style="25" customWidth="1"/>
    <col min="4616" max="4616" width="7.7109375" style="25" customWidth="1"/>
    <col min="4617" max="4617" width="15.7109375" style="25" customWidth="1"/>
    <col min="4618" max="4618" width="11.140625" style="25" customWidth="1"/>
    <col min="4619" max="4619" width="17.28515625" style="25" customWidth="1"/>
    <col min="4620" max="4620" width="11.42578125" style="25"/>
    <col min="4621" max="4629" width="20.140625" style="25" customWidth="1"/>
    <col min="4630" max="4632" width="21.28515625" style="25" customWidth="1"/>
    <col min="4633" max="4641" width="20.140625" style="25" customWidth="1"/>
    <col min="4642" max="4644" width="21.28515625" style="25" customWidth="1"/>
    <col min="4645" max="4653" width="20.140625" style="25" customWidth="1"/>
    <col min="4654" max="4656" width="21.28515625" style="25" customWidth="1"/>
    <col min="4657" max="4665" width="20.140625" style="25" customWidth="1"/>
    <col min="4666" max="4668" width="21.28515625" style="25" customWidth="1"/>
    <col min="4669" max="4677" width="20" style="25" customWidth="1"/>
    <col min="4678" max="4680" width="21.140625" style="25" customWidth="1"/>
    <col min="4681" max="4689" width="20" style="25" customWidth="1"/>
    <col min="4690" max="4692" width="21.140625" style="25" customWidth="1"/>
    <col min="4693" max="4701" width="20.140625" style="25" customWidth="1"/>
    <col min="4702" max="4704" width="21.28515625" style="25" customWidth="1"/>
    <col min="4705" max="4713" width="20.140625" style="25" bestFit="1" customWidth="1"/>
    <col min="4714" max="4716" width="21.28515625" style="25" bestFit="1" customWidth="1"/>
    <col min="4717" max="4864" width="11.42578125" style="25"/>
    <col min="4865" max="4865" width="43.28515625" style="25" customWidth="1"/>
    <col min="4866" max="4866" width="10.28515625" style="25" customWidth="1"/>
    <col min="4867" max="4867" width="18.5703125" style="25" customWidth="1"/>
    <col min="4868" max="4868" width="11.28515625" style="25" bestFit="1" customWidth="1"/>
    <col min="4869" max="4869" width="22.7109375" style="25" customWidth="1"/>
    <col min="4870" max="4870" width="11.85546875" style="25" bestFit="1" customWidth="1"/>
    <col min="4871" max="4871" width="20.28515625" style="25" customWidth="1"/>
    <col min="4872" max="4872" width="7.7109375" style="25" customWidth="1"/>
    <col min="4873" max="4873" width="15.7109375" style="25" customWidth="1"/>
    <col min="4874" max="4874" width="11.140625" style="25" customWidth="1"/>
    <col min="4875" max="4875" width="17.28515625" style="25" customWidth="1"/>
    <col min="4876" max="4876" width="11.42578125" style="25"/>
    <col min="4877" max="4885" width="20.140625" style="25" customWidth="1"/>
    <col min="4886" max="4888" width="21.28515625" style="25" customWidth="1"/>
    <col min="4889" max="4897" width="20.140625" style="25" customWidth="1"/>
    <col min="4898" max="4900" width="21.28515625" style="25" customWidth="1"/>
    <col min="4901" max="4909" width="20.140625" style="25" customWidth="1"/>
    <col min="4910" max="4912" width="21.28515625" style="25" customWidth="1"/>
    <col min="4913" max="4921" width="20.140625" style="25" customWidth="1"/>
    <col min="4922" max="4924" width="21.28515625" style="25" customWidth="1"/>
    <col min="4925" max="4933" width="20" style="25" customWidth="1"/>
    <col min="4934" max="4936" width="21.140625" style="25" customWidth="1"/>
    <col min="4937" max="4945" width="20" style="25" customWidth="1"/>
    <col min="4946" max="4948" width="21.140625" style="25" customWidth="1"/>
    <col min="4949" max="4957" width="20.140625" style="25" customWidth="1"/>
    <col min="4958" max="4960" width="21.28515625" style="25" customWidth="1"/>
    <col min="4961" max="4969" width="20.140625" style="25" bestFit="1" customWidth="1"/>
    <col min="4970" max="4972" width="21.28515625" style="25" bestFit="1" customWidth="1"/>
    <col min="4973" max="5120" width="11.42578125" style="25"/>
    <col min="5121" max="5121" width="43.28515625" style="25" customWidth="1"/>
    <col min="5122" max="5122" width="10.28515625" style="25" customWidth="1"/>
    <col min="5123" max="5123" width="18.5703125" style="25" customWidth="1"/>
    <col min="5124" max="5124" width="11.28515625" style="25" bestFit="1" customWidth="1"/>
    <col min="5125" max="5125" width="22.7109375" style="25" customWidth="1"/>
    <col min="5126" max="5126" width="11.85546875" style="25" bestFit="1" customWidth="1"/>
    <col min="5127" max="5127" width="20.28515625" style="25" customWidth="1"/>
    <col min="5128" max="5128" width="7.7109375" style="25" customWidth="1"/>
    <col min="5129" max="5129" width="15.7109375" style="25" customWidth="1"/>
    <col min="5130" max="5130" width="11.140625" style="25" customWidth="1"/>
    <col min="5131" max="5131" width="17.28515625" style="25" customWidth="1"/>
    <col min="5132" max="5132" width="11.42578125" style="25"/>
    <col min="5133" max="5141" width="20.140625" style="25" customWidth="1"/>
    <col min="5142" max="5144" width="21.28515625" style="25" customWidth="1"/>
    <col min="5145" max="5153" width="20.140625" style="25" customWidth="1"/>
    <col min="5154" max="5156" width="21.28515625" style="25" customWidth="1"/>
    <col min="5157" max="5165" width="20.140625" style="25" customWidth="1"/>
    <col min="5166" max="5168" width="21.28515625" style="25" customWidth="1"/>
    <col min="5169" max="5177" width="20.140625" style="25" customWidth="1"/>
    <col min="5178" max="5180" width="21.28515625" style="25" customWidth="1"/>
    <col min="5181" max="5189" width="20" style="25" customWidth="1"/>
    <col min="5190" max="5192" width="21.140625" style="25" customWidth="1"/>
    <col min="5193" max="5201" width="20" style="25" customWidth="1"/>
    <col min="5202" max="5204" width="21.140625" style="25" customWidth="1"/>
    <col min="5205" max="5213" width="20.140625" style="25" customWidth="1"/>
    <col min="5214" max="5216" width="21.28515625" style="25" customWidth="1"/>
    <col min="5217" max="5225" width="20.140625" style="25" bestFit="1" customWidth="1"/>
    <col min="5226" max="5228" width="21.28515625" style="25" bestFit="1" customWidth="1"/>
    <col min="5229" max="5376" width="11.42578125" style="25"/>
    <col min="5377" max="5377" width="43.28515625" style="25" customWidth="1"/>
    <col min="5378" max="5378" width="10.28515625" style="25" customWidth="1"/>
    <col min="5379" max="5379" width="18.5703125" style="25" customWidth="1"/>
    <col min="5380" max="5380" width="11.28515625" style="25" bestFit="1" customWidth="1"/>
    <col min="5381" max="5381" width="22.7109375" style="25" customWidth="1"/>
    <col min="5382" max="5382" width="11.85546875" style="25" bestFit="1" customWidth="1"/>
    <col min="5383" max="5383" width="20.28515625" style="25" customWidth="1"/>
    <col min="5384" max="5384" width="7.7109375" style="25" customWidth="1"/>
    <col min="5385" max="5385" width="15.7109375" style="25" customWidth="1"/>
    <col min="5386" max="5386" width="11.140625" style="25" customWidth="1"/>
    <col min="5387" max="5387" width="17.28515625" style="25" customWidth="1"/>
    <col min="5388" max="5388" width="11.42578125" style="25"/>
    <col min="5389" max="5397" width="20.140625" style="25" customWidth="1"/>
    <col min="5398" max="5400" width="21.28515625" style="25" customWidth="1"/>
    <col min="5401" max="5409" width="20.140625" style="25" customWidth="1"/>
    <col min="5410" max="5412" width="21.28515625" style="25" customWidth="1"/>
    <col min="5413" max="5421" width="20.140625" style="25" customWidth="1"/>
    <col min="5422" max="5424" width="21.28515625" style="25" customWidth="1"/>
    <col min="5425" max="5433" width="20.140625" style="25" customWidth="1"/>
    <col min="5434" max="5436" width="21.28515625" style="25" customWidth="1"/>
    <col min="5437" max="5445" width="20" style="25" customWidth="1"/>
    <col min="5446" max="5448" width="21.140625" style="25" customWidth="1"/>
    <col min="5449" max="5457" width="20" style="25" customWidth="1"/>
    <col min="5458" max="5460" width="21.140625" style="25" customWidth="1"/>
    <col min="5461" max="5469" width="20.140625" style="25" customWidth="1"/>
    <col min="5470" max="5472" width="21.28515625" style="25" customWidth="1"/>
    <col min="5473" max="5481" width="20.140625" style="25" bestFit="1" customWidth="1"/>
    <col min="5482" max="5484" width="21.28515625" style="25" bestFit="1" customWidth="1"/>
    <col min="5485" max="5632" width="11.42578125" style="25"/>
    <col min="5633" max="5633" width="43.28515625" style="25" customWidth="1"/>
    <col min="5634" max="5634" width="10.28515625" style="25" customWidth="1"/>
    <col min="5635" max="5635" width="18.5703125" style="25" customWidth="1"/>
    <col min="5636" max="5636" width="11.28515625" style="25" bestFit="1" customWidth="1"/>
    <col min="5637" max="5637" width="22.7109375" style="25" customWidth="1"/>
    <col min="5638" max="5638" width="11.85546875" style="25" bestFit="1" customWidth="1"/>
    <col min="5639" max="5639" width="20.28515625" style="25" customWidth="1"/>
    <col min="5640" max="5640" width="7.7109375" style="25" customWidth="1"/>
    <col min="5641" max="5641" width="15.7109375" style="25" customWidth="1"/>
    <col min="5642" max="5642" width="11.140625" style="25" customWidth="1"/>
    <col min="5643" max="5643" width="17.28515625" style="25" customWidth="1"/>
    <col min="5644" max="5644" width="11.42578125" style="25"/>
    <col min="5645" max="5653" width="20.140625" style="25" customWidth="1"/>
    <col min="5654" max="5656" width="21.28515625" style="25" customWidth="1"/>
    <col min="5657" max="5665" width="20.140625" style="25" customWidth="1"/>
    <col min="5666" max="5668" width="21.28515625" style="25" customWidth="1"/>
    <col min="5669" max="5677" width="20.140625" style="25" customWidth="1"/>
    <col min="5678" max="5680" width="21.28515625" style="25" customWidth="1"/>
    <col min="5681" max="5689" width="20.140625" style="25" customWidth="1"/>
    <col min="5690" max="5692" width="21.28515625" style="25" customWidth="1"/>
    <col min="5693" max="5701" width="20" style="25" customWidth="1"/>
    <col min="5702" max="5704" width="21.140625" style="25" customWidth="1"/>
    <col min="5705" max="5713" width="20" style="25" customWidth="1"/>
    <col min="5714" max="5716" width="21.140625" style="25" customWidth="1"/>
    <col min="5717" max="5725" width="20.140625" style="25" customWidth="1"/>
    <col min="5726" max="5728" width="21.28515625" style="25" customWidth="1"/>
    <col min="5729" max="5737" width="20.140625" style="25" bestFit="1" customWidth="1"/>
    <col min="5738" max="5740" width="21.28515625" style="25" bestFit="1" customWidth="1"/>
    <col min="5741" max="5888" width="11.42578125" style="25"/>
    <col min="5889" max="5889" width="43.28515625" style="25" customWidth="1"/>
    <col min="5890" max="5890" width="10.28515625" style="25" customWidth="1"/>
    <col min="5891" max="5891" width="18.5703125" style="25" customWidth="1"/>
    <col min="5892" max="5892" width="11.28515625" style="25" bestFit="1" customWidth="1"/>
    <col min="5893" max="5893" width="22.7109375" style="25" customWidth="1"/>
    <col min="5894" max="5894" width="11.85546875" style="25" bestFit="1" customWidth="1"/>
    <col min="5895" max="5895" width="20.28515625" style="25" customWidth="1"/>
    <col min="5896" max="5896" width="7.7109375" style="25" customWidth="1"/>
    <col min="5897" max="5897" width="15.7109375" style="25" customWidth="1"/>
    <col min="5898" max="5898" width="11.140625" style="25" customWidth="1"/>
    <col min="5899" max="5899" width="17.28515625" style="25" customWidth="1"/>
    <col min="5900" max="5900" width="11.42578125" style="25"/>
    <col min="5901" max="5909" width="20.140625" style="25" customWidth="1"/>
    <col min="5910" max="5912" width="21.28515625" style="25" customWidth="1"/>
    <col min="5913" max="5921" width="20.140625" style="25" customWidth="1"/>
    <col min="5922" max="5924" width="21.28515625" style="25" customWidth="1"/>
    <col min="5925" max="5933" width="20.140625" style="25" customWidth="1"/>
    <col min="5934" max="5936" width="21.28515625" style="25" customWidth="1"/>
    <col min="5937" max="5945" width="20.140625" style="25" customWidth="1"/>
    <col min="5946" max="5948" width="21.28515625" style="25" customWidth="1"/>
    <col min="5949" max="5957" width="20" style="25" customWidth="1"/>
    <col min="5958" max="5960" width="21.140625" style="25" customWidth="1"/>
    <col min="5961" max="5969" width="20" style="25" customWidth="1"/>
    <col min="5970" max="5972" width="21.140625" style="25" customWidth="1"/>
    <col min="5973" max="5981" width="20.140625" style="25" customWidth="1"/>
    <col min="5982" max="5984" width="21.28515625" style="25" customWidth="1"/>
    <col min="5985" max="5993" width="20.140625" style="25" bestFit="1" customWidth="1"/>
    <col min="5994" max="5996" width="21.28515625" style="25" bestFit="1" customWidth="1"/>
    <col min="5997" max="6144" width="11.42578125" style="25"/>
    <col min="6145" max="6145" width="43.28515625" style="25" customWidth="1"/>
    <col min="6146" max="6146" width="10.28515625" style="25" customWidth="1"/>
    <col min="6147" max="6147" width="18.5703125" style="25" customWidth="1"/>
    <col min="6148" max="6148" width="11.28515625" style="25" bestFit="1" customWidth="1"/>
    <col min="6149" max="6149" width="22.7109375" style="25" customWidth="1"/>
    <col min="6150" max="6150" width="11.85546875" style="25" bestFit="1" customWidth="1"/>
    <col min="6151" max="6151" width="20.28515625" style="25" customWidth="1"/>
    <col min="6152" max="6152" width="7.7109375" style="25" customWidth="1"/>
    <col min="6153" max="6153" width="15.7109375" style="25" customWidth="1"/>
    <col min="6154" max="6154" width="11.140625" style="25" customWidth="1"/>
    <col min="6155" max="6155" width="17.28515625" style="25" customWidth="1"/>
    <col min="6156" max="6156" width="11.42578125" style="25"/>
    <col min="6157" max="6165" width="20.140625" style="25" customWidth="1"/>
    <col min="6166" max="6168" width="21.28515625" style="25" customWidth="1"/>
    <col min="6169" max="6177" width="20.140625" style="25" customWidth="1"/>
    <col min="6178" max="6180" width="21.28515625" style="25" customWidth="1"/>
    <col min="6181" max="6189" width="20.140625" style="25" customWidth="1"/>
    <col min="6190" max="6192" width="21.28515625" style="25" customWidth="1"/>
    <col min="6193" max="6201" width="20.140625" style="25" customWidth="1"/>
    <col min="6202" max="6204" width="21.28515625" style="25" customWidth="1"/>
    <col min="6205" max="6213" width="20" style="25" customWidth="1"/>
    <col min="6214" max="6216" width="21.140625" style="25" customWidth="1"/>
    <col min="6217" max="6225" width="20" style="25" customWidth="1"/>
    <col min="6226" max="6228" width="21.140625" style="25" customWidth="1"/>
    <col min="6229" max="6237" width="20.140625" style="25" customWidth="1"/>
    <col min="6238" max="6240" width="21.28515625" style="25" customWidth="1"/>
    <col min="6241" max="6249" width="20.140625" style="25" bestFit="1" customWidth="1"/>
    <col min="6250" max="6252" width="21.28515625" style="25" bestFit="1" customWidth="1"/>
    <col min="6253" max="6400" width="11.42578125" style="25"/>
    <col min="6401" max="6401" width="43.28515625" style="25" customWidth="1"/>
    <col min="6402" max="6402" width="10.28515625" style="25" customWidth="1"/>
    <col min="6403" max="6403" width="18.5703125" style="25" customWidth="1"/>
    <col min="6404" max="6404" width="11.28515625" style="25" bestFit="1" customWidth="1"/>
    <col min="6405" max="6405" width="22.7109375" style="25" customWidth="1"/>
    <col min="6406" max="6406" width="11.85546875" style="25" bestFit="1" customWidth="1"/>
    <col min="6407" max="6407" width="20.28515625" style="25" customWidth="1"/>
    <col min="6408" max="6408" width="7.7109375" style="25" customWidth="1"/>
    <col min="6409" max="6409" width="15.7109375" style="25" customWidth="1"/>
    <col min="6410" max="6410" width="11.140625" style="25" customWidth="1"/>
    <col min="6411" max="6411" width="17.28515625" style="25" customWidth="1"/>
    <col min="6412" max="6412" width="11.42578125" style="25"/>
    <col min="6413" max="6421" width="20.140625" style="25" customWidth="1"/>
    <col min="6422" max="6424" width="21.28515625" style="25" customWidth="1"/>
    <col min="6425" max="6433" width="20.140625" style="25" customWidth="1"/>
    <col min="6434" max="6436" width="21.28515625" style="25" customWidth="1"/>
    <col min="6437" max="6445" width="20.140625" style="25" customWidth="1"/>
    <col min="6446" max="6448" width="21.28515625" style="25" customWidth="1"/>
    <col min="6449" max="6457" width="20.140625" style="25" customWidth="1"/>
    <col min="6458" max="6460" width="21.28515625" style="25" customWidth="1"/>
    <col min="6461" max="6469" width="20" style="25" customWidth="1"/>
    <col min="6470" max="6472" width="21.140625" style="25" customWidth="1"/>
    <col min="6473" max="6481" width="20" style="25" customWidth="1"/>
    <col min="6482" max="6484" width="21.140625" style="25" customWidth="1"/>
    <col min="6485" max="6493" width="20.140625" style="25" customWidth="1"/>
    <col min="6494" max="6496" width="21.28515625" style="25" customWidth="1"/>
    <col min="6497" max="6505" width="20.140625" style="25" bestFit="1" customWidth="1"/>
    <col min="6506" max="6508" width="21.28515625" style="25" bestFit="1" customWidth="1"/>
    <col min="6509" max="6656" width="11.42578125" style="25"/>
    <col min="6657" max="6657" width="43.28515625" style="25" customWidth="1"/>
    <col min="6658" max="6658" width="10.28515625" style="25" customWidth="1"/>
    <col min="6659" max="6659" width="18.5703125" style="25" customWidth="1"/>
    <col min="6660" max="6660" width="11.28515625" style="25" bestFit="1" customWidth="1"/>
    <col min="6661" max="6661" width="22.7109375" style="25" customWidth="1"/>
    <col min="6662" max="6662" width="11.85546875" style="25" bestFit="1" customWidth="1"/>
    <col min="6663" max="6663" width="20.28515625" style="25" customWidth="1"/>
    <col min="6664" max="6664" width="7.7109375" style="25" customWidth="1"/>
    <col min="6665" max="6665" width="15.7109375" style="25" customWidth="1"/>
    <col min="6666" max="6666" width="11.140625" style="25" customWidth="1"/>
    <col min="6667" max="6667" width="17.28515625" style="25" customWidth="1"/>
    <col min="6668" max="6668" width="11.42578125" style="25"/>
    <col min="6669" max="6677" width="20.140625" style="25" customWidth="1"/>
    <col min="6678" max="6680" width="21.28515625" style="25" customWidth="1"/>
    <col min="6681" max="6689" width="20.140625" style="25" customWidth="1"/>
    <col min="6690" max="6692" width="21.28515625" style="25" customWidth="1"/>
    <col min="6693" max="6701" width="20.140625" style="25" customWidth="1"/>
    <col min="6702" max="6704" width="21.28515625" style="25" customWidth="1"/>
    <col min="6705" max="6713" width="20.140625" style="25" customWidth="1"/>
    <col min="6714" max="6716" width="21.28515625" style="25" customWidth="1"/>
    <col min="6717" max="6725" width="20" style="25" customWidth="1"/>
    <col min="6726" max="6728" width="21.140625" style="25" customWidth="1"/>
    <col min="6729" max="6737" width="20" style="25" customWidth="1"/>
    <col min="6738" max="6740" width="21.140625" style="25" customWidth="1"/>
    <col min="6741" max="6749" width="20.140625" style="25" customWidth="1"/>
    <col min="6750" max="6752" width="21.28515625" style="25" customWidth="1"/>
    <col min="6753" max="6761" width="20.140625" style="25" bestFit="1" customWidth="1"/>
    <col min="6762" max="6764" width="21.28515625" style="25" bestFit="1" customWidth="1"/>
    <col min="6765" max="6912" width="11.42578125" style="25"/>
    <col min="6913" max="6913" width="43.28515625" style="25" customWidth="1"/>
    <col min="6914" max="6914" width="10.28515625" style="25" customWidth="1"/>
    <col min="6915" max="6915" width="18.5703125" style="25" customWidth="1"/>
    <col min="6916" max="6916" width="11.28515625" style="25" bestFit="1" customWidth="1"/>
    <col min="6917" max="6917" width="22.7109375" style="25" customWidth="1"/>
    <col min="6918" max="6918" width="11.85546875" style="25" bestFit="1" customWidth="1"/>
    <col min="6919" max="6919" width="20.28515625" style="25" customWidth="1"/>
    <col min="6920" max="6920" width="7.7109375" style="25" customWidth="1"/>
    <col min="6921" max="6921" width="15.7109375" style="25" customWidth="1"/>
    <col min="6922" max="6922" width="11.140625" style="25" customWidth="1"/>
    <col min="6923" max="6923" width="17.28515625" style="25" customWidth="1"/>
    <col min="6924" max="6924" width="11.42578125" style="25"/>
    <col min="6925" max="6933" width="20.140625" style="25" customWidth="1"/>
    <col min="6934" max="6936" width="21.28515625" style="25" customWidth="1"/>
    <col min="6937" max="6945" width="20.140625" style="25" customWidth="1"/>
    <col min="6946" max="6948" width="21.28515625" style="25" customWidth="1"/>
    <col min="6949" max="6957" width="20.140625" style="25" customWidth="1"/>
    <col min="6958" max="6960" width="21.28515625" style="25" customWidth="1"/>
    <col min="6961" max="6969" width="20.140625" style="25" customWidth="1"/>
    <col min="6970" max="6972" width="21.28515625" style="25" customWidth="1"/>
    <col min="6973" max="6981" width="20" style="25" customWidth="1"/>
    <col min="6982" max="6984" width="21.140625" style="25" customWidth="1"/>
    <col min="6985" max="6993" width="20" style="25" customWidth="1"/>
    <col min="6994" max="6996" width="21.140625" style="25" customWidth="1"/>
    <col min="6997" max="7005" width="20.140625" style="25" customWidth="1"/>
    <col min="7006" max="7008" width="21.28515625" style="25" customWidth="1"/>
    <col min="7009" max="7017" width="20.140625" style="25" bestFit="1" customWidth="1"/>
    <col min="7018" max="7020" width="21.28515625" style="25" bestFit="1" customWidth="1"/>
    <col min="7021" max="7168" width="11.42578125" style="25"/>
    <col min="7169" max="7169" width="43.28515625" style="25" customWidth="1"/>
    <col min="7170" max="7170" width="10.28515625" style="25" customWidth="1"/>
    <col min="7171" max="7171" width="18.5703125" style="25" customWidth="1"/>
    <col min="7172" max="7172" width="11.28515625" style="25" bestFit="1" customWidth="1"/>
    <col min="7173" max="7173" width="22.7109375" style="25" customWidth="1"/>
    <col min="7174" max="7174" width="11.85546875" style="25" bestFit="1" customWidth="1"/>
    <col min="7175" max="7175" width="20.28515625" style="25" customWidth="1"/>
    <col min="7176" max="7176" width="7.7109375" style="25" customWidth="1"/>
    <col min="7177" max="7177" width="15.7109375" style="25" customWidth="1"/>
    <col min="7178" max="7178" width="11.140625" style="25" customWidth="1"/>
    <col min="7179" max="7179" width="17.28515625" style="25" customWidth="1"/>
    <col min="7180" max="7180" width="11.42578125" style="25"/>
    <col min="7181" max="7189" width="20.140625" style="25" customWidth="1"/>
    <col min="7190" max="7192" width="21.28515625" style="25" customWidth="1"/>
    <col min="7193" max="7201" width="20.140625" style="25" customWidth="1"/>
    <col min="7202" max="7204" width="21.28515625" style="25" customWidth="1"/>
    <col min="7205" max="7213" width="20.140625" style="25" customWidth="1"/>
    <col min="7214" max="7216" width="21.28515625" style="25" customWidth="1"/>
    <col min="7217" max="7225" width="20.140625" style="25" customWidth="1"/>
    <col min="7226" max="7228" width="21.28515625" style="25" customWidth="1"/>
    <col min="7229" max="7237" width="20" style="25" customWidth="1"/>
    <col min="7238" max="7240" width="21.140625" style="25" customWidth="1"/>
    <col min="7241" max="7249" width="20" style="25" customWidth="1"/>
    <col min="7250" max="7252" width="21.140625" style="25" customWidth="1"/>
    <col min="7253" max="7261" width="20.140625" style="25" customWidth="1"/>
    <col min="7262" max="7264" width="21.28515625" style="25" customWidth="1"/>
    <col min="7265" max="7273" width="20.140625" style="25" bestFit="1" customWidth="1"/>
    <col min="7274" max="7276" width="21.28515625" style="25" bestFit="1" customWidth="1"/>
    <col min="7277" max="7424" width="11.42578125" style="25"/>
    <col min="7425" max="7425" width="43.28515625" style="25" customWidth="1"/>
    <col min="7426" max="7426" width="10.28515625" style="25" customWidth="1"/>
    <col min="7427" max="7427" width="18.5703125" style="25" customWidth="1"/>
    <col min="7428" max="7428" width="11.28515625" style="25" bestFit="1" customWidth="1"/>
    <col min="7429" max="7429" width="22.7109375" style="25" customWidth="1"/>
    <col min="7430" max="7430" width="11.85546875" style="25" bestFit="1" customWidth="1"/>
    <col min="7431" max="7431" width="20.28515625" style="25" customWidth="1"/>
    <col min="7432" max="7432" width="7.7109375" style="25" customWidth="1"/>
    <col min="7433" max="7433" width="15.7109375" style="25" customWidth="1"/>
    <col min="7434" max="7434" width="11.140625" style="25" customWidth="1"/>
    <col min="7435" max="7435" width="17.28515625" style="25" customWidth="1"/>
    <col min="7436" max="7436" width="11.42578125" style="25"/>
    <col min="7437" max="7445" width="20.140625" style="25" customWidth="1"/>
    <col min="7446" max="7448" width="21.28515625" style="25" customWidth="1"/>
    <col min="7449" max="7457" width="20.140625" style="25" customWidth="1"/>
    <col min="7458" max="7460" width="21.28515625" style="25" customWidth="1"/>
    <col min="7461" max="7469" width="20.140625" style="25" customWidth="1"/>
    <col min="7470" max="7472" width="21.28515625" style="25" customWidth="1"/>
    <col min="7473" max="7481" width="20.140625" style="25" customWidth="1"/>
    <col min="7482" max="7484" width="21.28515625" style="25" customWidth="1"/>
    <col min="7485" max="7493" width="20" style="25" customWidth="1"/>
    <col min="7494" max="7496" width="21.140625" style="25" customWidth="1"/>
    <col min="7497" max="7505" width="20" style="25" customWidth="1"/>
    <col min="7506" max="7508" width="21.140625" style="25" customWidth="1"/>
    <col min="7509" max="7517" width="20.140625" style="25" customWidth="1"/>
    <col min="7518" max="7520" width="21.28515625" style="25" customWidth="1"/>
    <col min="7521" max="7529" width="20.140625" style="25" bestFit="1" customWidth="1"/>
    <col min="7530" max="7532" width="21.28515625" style="25" bestFit="1" customWidth="1"/>
    <col min="7533" max="7680" width="11.42578125" style="25"/>
    <col min="7681" max="7681" width="43.28515625" style="25" customWidth="1"/>
    <col min="7682" max="7682" width="10.28515625" style="25" customWidth="1"/>
    <col min="7683" max="7683" width="18.5703125" style="25" customWidth="1"/>
    <col min="7684" max="7684" width="11.28515625" style="25" bestFit="1" customWidth="1"/>
    <col min="7685" max="7685" width="22.7109375" style="25" customWidth="1"/>
    <col min="7686" max="7686" width="11.85546875" style="25" bestFit="1" customWidth="1"/>
    <col min="7687" max="7687" width="20.28515625" style="25" customWidth="1"/>
    <col min="7688" max="7688" width="7.7109375" style="25" customWidth="1"/>
    <col min="7689" max="7689" width="15.7109375" style="25" customWidth="1"/>
    <col min="7690" max="7690" width="11.140625" style="25" customWidth="1"/>
    <col min="7691" max="7691" width="17.28515625" style="25" customWidth="1"/>
    <col min="7692" max="7692" width="11.42578125" style="25"/>
    <col min="7693" max="7701" width="20.140625" style="25" customWidth="1"/>
    <col min="7702" max="7704" width="21.28515625" style="25" customWidth="1"/>
    <col min="7705" max="7713" width="20.140625" style="25" customWidth="1"/>
    <col min="7714" max="7716" width="21.28515625" style="25" customWidth="1"/>
    <col min="7717" max="7725" width="20.140625" style="25" customWidth="1"/>
    <col min="7726" max="7728" width="21.28515625" style="25" customWidth="1"/>
    <col min="7729" max="7737" width="20.140625" style="25" customWidth="1"/>
    <col min="7738" max="7740" width="21.28515625" style="25" customWidth="1"/>
    <col min="7741" max="7749" width="20" style="25" customWidth="1"/>
    <col min="7750" max="7752" width="21.140625" style="25" customWidth="1"/>
    <col min="7753" max="7761" width="20" style="25" customWidth="1"/>
    <col min="7762" max="7764" width="21.140625" style="25" customWidth="1"/>
    <col min="7765" max="7773" width="20.140625" style="25" customWidth="1"/>
    <col min="7774" max="7776" width="21.28515625" style="25" customWidth="1"/>
    <col min="7777" max="7785" width="20.140625" style="25" bestFit="1" customWidth="1"/>
    <col min="7786" max="7788" width="21.28515625" style="25" bestFit="1" customWidth="1"/>
    <col min="7789" max="7936" width="11.42578125" style="25"/>
    <col min="7937" max="7937" width="43.28515625" style="25" customWidth="1"/>
    <col min="7938" max="7938" width="10.28515625" style="25" customWidth="1"/>
    <col min="7939" max="7939" width="18.5703125" style="25" customWidth="1"/>
    <col min="7940" max="7940" width="11.28515625" style="25" bestFit="1" customWidth="1"/>
    <col min="7941" max="7941" width="22.7109375" style="25" customWidth="1"/>
    <col min="7942" max="7942" width="11.85546875" style="25" bestFit="1" customWidth="1"/>
    <col min="7943" max="7943" width="20.28515625" style="25" customWidth="1"/>
    <col min="7944" max="7944" width="7.7109375" style="25" customWidth="1"/>
    <col min="7945" max="7945" width="15.7109375" style="25" customWidth="1"/>
    <col min="7946" max="7946" width="11.140625" style="25" customWidth="1"/>
    <col min="7947" max="7947" width="17.28515625" style="25" customWidth="1"/>
    <col min="7948" max="7948" width="11.42578125" style="25"/>
    <col min="7949" max="7957" width="20.140625" style="25" customWidth="1"/>
    <col min="7958" max="7960" width="21.28515625" style="25" customWidth="1"/>
    <col min="7961" max="7969" width="20.140625" style="25" customWidth="1"/>
    <col min="7970" max="7972" width="21.28515625" style="25" customWidth="1"/>
    <col min="7973" max="7981" width="20.140625" style="25" customWidth="1"/>
    <col min="7982" max="7984" width="21.28515625" style="25" customWidth="1"/>
    <col min="7985" max="7993" width="20.140625" style="25" customWidth="1"/>
    <col min="7994" max="7996" width="21.28515625" style="25" customWidth="1"/>
    <col min="7997" max="8005" width="20" style="25" customWidth="1"/>
    <col min="8006" max="8008" width="21.140625" style="25" customWidth="1"/>
    <col min="8009" max="8017" width="20" style="25" customWidth="1"/>
    <col min="8018" max="8020" width="21.140625" style="25" customWidth="1"/>
    <col min="8021" max="8029" width="20.140625" style="25" customWidth="1"/>
    <col min="8030" max="8032" width="21.28515625" style="25" customWidth="1"/>
    <col min="8033" max="8041" width="20.140625" style="25" bestFit="1" customWidth="1"/>
    <col min="8042" max="8044" width="21.28515625" style="25" bestFit="1" customWidth="1"/>
    <col min="8045" max="8192" width="11.42578125" style="25"/>
    <col min="8193" max="8193" width="43.28515625" style="25" customWidth="1"/>
    <col min="8194" max="8194" width="10.28515625" style="25" customWidth="1"/>
    <col min="8195" max="8195" width="18.5703125" style="25" customWidth="1"/>
    <col min="8196" max="8196" width="11.28515625" style="25" bestFit="1" customWidth="1"/>
    <col min="8197" max="8197" width="22.7109375" style="25" customWidth="1"/>
    <col min="8198" max="8198" width="11.85546875" style="25" bestFit="1" customWidth="1"/>
    <col min="8199" max="8199" width="20.28515625" style="25" customWidth="1"/>
    <col min="8200" max="8200" width="7.7109375" style="25" customWidth="1"/>
    <col min="8201" max="8201" width="15.7109375" style="25" customWidth="1"/>
    <col min="8202" max="8202" width="11.140625" style="25" customWidth="1"/>
    <col min="8203" max="8203" width="17.28515625" style="25" customWidth="1"/>
    <col min="8204" max="8204" width="11.42578125" style="25"/>
    <col min="8205" max="8213" width="20.140625" style="25" customWidth="1"/>
    <col min="8214" max="8216" width="21.28515625" style="25" customWidth="1"/>
    <col min="8217" max="8225" width="20.140625" style="25" customWidth="1"/>
    <col min="8226" max="8228" width="21.28515625" style="25" customWidth="1"/>
    <col min="8229" max="8237" width="20.140625" style="25" customWidth="1"/>
    <col min="8238" max="8240" width="21.28515625" style="25" customWidth="1"/>
    <col min="8241" max="8249" width="20.140625" style="25" customWidth="1"/>
    <col min="8250" max="8252" width="21.28515625" style="25" customWidth="1"/>
    <col min="8253" max="8261" width="20" style="25" customWidth="1"/>
    <col min="8262" max="8264" width="21.140625" style="25" customWidth="1"/>
    <col min="8265" max="8273" width="20" style="25" customWidth="1"/>
    <col min="8274" max="8276" width="21.140625" style="25" customWidth="1"/>
    <col min="8277" max="8285" width="20.140625" style="25" customWidth="1"/>
    <col min="8286" max="8288" width="21.28515625" style="25" customWidth="1"/>
    <col min="8289" max="8297" width="20.140625" style="25" bestFit="1" customWidth="1"/>
    <col min="8298" max="8300" width="21.28515625" style="25" bestFit="1" customWidth="1"/>
    <col min="8301" max="8448" width="11.42578125" style="25"/>
    <col min="8449" max="8449" width="43.28515625" style="25" customWidth="1"/>
    <col min="8450" max="8450" width="10.28515625" style="25" customWidth="1"/>
    <col min="8451" max="8451" width="18.5703125" style="25" customWidth="1"/>
    <col min="8452" max="8452" width="11.28515625" style="25" bestFit="1" customWidth="1"/>
    <col min="8453" max="8453" width="22.7109375" style="25" customWidth="1"/>
    <col min="8454" max="8454" width="11.85546875" style="25" bestFit="1" customWidth="1"/>
    <col min="8455" max="8455" width="20.28515625" style="25" customWidth="1"/>
    <col min="8456" max="8456" width="7.7109375" style="25" customWidth="1"/>
    <col min="8457" max="8457" width="15.7109375" style="25" customWidth="1"/>
    <col min="8458" max="8458" width="11.140625" style="25" customWidth="1"/>
    <col min="8459" max="8459" width="17.28515625" style="25" customWidth="1"/>
    <col min="8460" max="8460" width="11.42578125" style="25"/>
    <col min="8461" max="8469" width="20.140625" style="25" customWidth="1"/>
    <col min="8470" max="8472" width="21.28515625" style="25" customWidth="1"/>
    <col min="8473" max="8481" width="20.140625" style="25" customWidth="1"/>
    <col min="8482" max="8484" width="21.28515625" style="25" customWidth="1"/>
    <col min="8485" max="8493" width="20.140625" style="25" customWidth="1"/>
    <col min="8494" max="8496" width="21.28515625" style="25" customWidth="1"/>
    <col min="8497" max="8505" width="20.140625" style="25" customWidth="1"/>
    <col min="8506" max="8508" width="21.28515625" style="25" customWidth="1"/>
    <col min="8509" max="8517" width="20" style="25" customWidth="1"/>
    <col min="8518" max="8520" width="21.140625" style="25" customWidth="1"/>
    <col min="8521" max="8529" width="20" style="25" customWidth="1"/>
    <col min="8530" max="8532" width="21.140625" style="25" customWidth="1"/>
    <col min="8533" max="8541" width="20.140625" style="25" customWidth="1"/>
    <col min="8542" max="8544" width="21.28515625" style="25" customWidth="1"/>
    <col min="8545" max="8553" width="20.140625" style="25" bestFit="1" customWidth="1"/>
    <col min="8554" max="8556" width="21.28515625" style="25" bestFit="1" customWidth="1"/>
    <col min="8557" max="8704" width="11.42578125" style="25"/>
    <col min="8705" max="8705" width="43.28515625" style="25" customWidth="1"/>
    <col min="8706" max="8706" width="10.28515625" style="25" customWidth="1"/>
    <col min="8707" max="8707" width="18.5703125" style="25" customWidth="1"/>
    <col min="8708" max="8708" width="11.28515625" style="25" bestFit="1" customWidth="1"/>
    <col min="8709" max="8709" width="22.7109375" style="25" customWidth="1"/>
    <col min="8710" max="8710" width="11.85546875" style="25" bestFit="1" customWidth="1"/>
    <col min="8711" max="8711" width="20.28515625" style="25" customWidth="1"/>
    <col min="8712" max="8712" width="7.7109375" style="25" customWidth="1"/>
    <col min="8713" max="8713" width="15.7109375" style="25" customWidth="1"/>
    <col min="8714" max="8714" width="11.140625" style="25" customWidth="1"/>
    <col min="8715" max="8715" width="17.28515625" style="25" customWidth="1"/>
    <col min="8716" max="8716" width="11.42578125" style="25"/>
    <col min="8717" max="8725" width="20.140625" style="25" customWidth="1"/>
    <col min="8726" max="8728" width="21.28515625" style="25" customWidth="1"/>
    <col min="8729" max="8737" width="20.140625" style="25" customWidth="1"/>
    <col min="8738" max="8740" width="21.28515625" style="25" customWidth="1"/>
    <col min="8741" max="8749" width="20.140625" style="25" customWidth="1"/>
    <col min="8750" max="8752" width="21.28515625" style="25" customWidth="1"/>
    <col min="8753" max="8761" width="20.140625" style="25" customWidth="1"/>
    <col min="8762" max="8764" width="21.28515625" style="25" customWidth="1"/>
    <col min="8765" max="8773" width="20" style="25" customWidth="1"/>
    <col min="8774" max="8776" width="21.140625" style="25" customWidth="1"/>
    <col min="8777" max="8785" width="20" style="25" customWidth="1"/>
    <col min="8786" max="8788" width="21.140625" style="25" customWidth="1"/>
    <col min="8789" max="8797" width="20.140625" style="25" customWidth="1"/>
    <col min="8798" max="8800" width="21.28515625" style="25" customWidth="1"/>
    <col min="8801" max="8809" width="20.140625" style="25" bestFit="1" customWidth="1"/>
    <col min="8810" max="8812" width="21.28515625" style="25" bestFit="1" customWidth="1"/>
    <col min="8813" max="8960" width="11.42578125" style="25"/>
    <col min="8961" max="8961" width="43.28515625" style="25" customWidth="1"/>
    <col min="8962" max="8962" width="10.28515625" style="25" customWidth="1"/>
    <col min="8963" max="8963" width="18.5703125" style="25" customWidth="1"/>
    <col min="8964" max="8964" width="11.28515625" style="25" bestFit="1" customWidth="1"/>
    <col min="8965" max="8965" width="22.7109375" style="25" customWidth="1"/>
    <col min="8966" max="8966" width="11.85546875" style="25" bestFit="1" customWidth="1"/>
    <col min="8967" max="8967" width="20.28515625" style="25" customWidth="1"/>
    <col min="8968" max="8968" width="7.7109375" style="25" customWidth="1"/>
    <col min="8969" max="8969" width="15.7109375" style="25" customWidth="1"/>
    <col min="8970" max="8970" width="11.140625" style="25" customWidth="1"/>
    <col min="8971" max="8971" width="17.28515625" style="25" customWidth="1"/>
    <col min="8972" max="8972" width="11.42578125" style="25"/>
    <col min="8973" max="8981" width="20.140625" style="25" customWidth="1"/>
    <col min="8982" max="8984" width="21.28515625" style="25" customWidth="1"/>
    <col min="8985" max="8993" width="20.140625" style="25" customWidth="1"/>
    <col min="8994" max="8996" width="21.28515625" style="25" customWidth="1"/>
    <col min="8997" max="9005" width="20.140625" style="25" customWidth="1"/>
    <col min="9006" max="9008" width="21.28515625" style="25" customWidth="1"/>
    <col min="9009" max="9017" width="20.140625" style="25" customWidth="1"/>
    <col min="9018" max="9020" width="21.28515625" style="25" customWidth="1"/>
    <col min="9021" max="9029" width="20" style="25" customWidth="1"/>
    <col min="9030" max="9032" width="21.140625" style="25" customWidth="1"/>
    <col min="9033" max="9041" width="20" style="25" customWidth="1"/>
    <col min="9042" max="9044" width="21.140625" style="25" customWidth="1"/>
    <col min="9045" max="9053" width="20.140625" style="25" customWidth="1"/>
    <col min="9054" max="9056" width="21.28515625" style="25" customWidth="1"/>
    <col min="9057" max="9065" width="20.140625" style="25" bestFit="1" customWidth="1"/>
    <col min="9066" max="9068" width="21.28515625" style="25" bestFit="1" customWidth="1"/>
    <col min="9069" max="9216" width="11.42578125" style="25"/>
    <col min="9217" max="9217" width="43.28515625" style="25" customWidth="1"/>
    <col min="9218" max="9218" width="10.28515625" style="25" customWidth="1"/>
    <col min="9219" max="9219" width="18.5703125" style="25" customWidth="1"/>
    <col min="9220" max="9220" width="11.28515625" style="25" bestFit="1" customWidth="1"/>
    <col min="9221" max="9221" width="22.7109375" style="25" customWidth="1"/>
    <col min="9222" max="9222" width="11.85546875" style="25" bestFit="1" customWidth="1"/>
    <col min="9223" max="9223" width="20.28515625" style="25" customWidth="1"/>
    <col min="9224" max="9224" width="7.7109375" style="25" customWidth="1"/>
    <col min="9225" max="9225" width="15.7109375" style="25" customWidth="1"/>
    <col min="9226" max="9226" width="11.140625" style="25" customWidth="1"/>
    <col min="9227" max="9227" width="17.28515625" style="25" customWidth="1"/>
    <col min="9228" max="9228" width="11.42578125" style="25"/>
    <col min="9229" max="9237" width="20.140625" style="25" customWidth="1"/>
    <col min="9238" max="9240" width="21.28515625" style="25" customWidth="1"/>
    <col min="9241" max="9249" width="20.140625" style="25" customWidth="1"/>
    <col min="9250" max="9252" width="21.28515625" style="25" customWidth="1"/>
    <col min="9253" max="9261" width="20.140625" style="25" customWidth="1"/>
    <col min="9262" max="9264" width="21.28515625" style="25" customWidth="1"/>
    <col min="9265" max="9273" width="20.140625" style="25" customWidth="1"/>
    <col min="9274" max="9276" width="21.28515625" style="25" customWidth="1"/>
    <col min="9277" max="9285" width="20" style="25" customWidth="1"/>
    <col min="9286" max="9288" width="21.140625" style="25" customWidth="1"/>
    <col min="9289" max="9297" width="20" style="25" customWidth="1"/>
    <col min="9298" max="9300" width="21.140625" style="25" customWidth="1"/>
    <col min="9301" max="9309" width="20.140625" style="25" customWidth="1"/>
    <col min="9310" max="9312" width="21.28515625" style="25" customWidth="1"/>
    <col min="9313" max="9321" width="20.140625" style="25" bestFit="1" customWidth="1"/>
    <col min="9322" max="9324" width="21.28515625" style="25" bestFit="1" customWidth="1"/>
    <col min="9325" max="9472" width="11.42578125" style="25"/>
    <col min="9473" max="9473" width="43.28515625" style="25" customWidth="1"/>
    <col min="9474" max="9474" width="10.28515625" style="25" customWidth="1"/>
    <col min="9475" max="9475" width="18.5703125" style="25" customWidth="1"/>
    <col min="9476" max="9476" width="11.28515625" style="25" bestFit="1" customWidth="1"/>
    <col min="9477" max="9477" width="22.7109375" style="25" customWidth="1"/>
    <col min="9478" max="9478" width="11.85546875" style="25" bestFit="1" customWidth="1"/>
    <col min="9479" max="9479" width="20.28515625" style="25" customWidth="1"/>
    <col min="9480" max="9480" width="7.7109375" style="25" customWidth="1"/>
    <col min="9481" max="9481" width="15.7109375" style="25" customWidth="1"/>
    <col min="9482" max="9482" width="11.140625" style="25" customWidth="1"/>
    <col min="9483" max="9483" width="17.28515625" style="25" customWidth="1"/>
    <col min="9484" max="9484" width="11.42578125" style="25"/>
    <col min="9485" max="9493" width="20.140625" style="25" customWidth="1"/>
    <col min="9494" max="9496" width="21.28515625" style="25" customWidth="1"/>
    <col min="9497" max="9505" width="20.140625" style="25" customWidth="1"/>
    <col min="9506" max="9508" width="21.28515625" style="25" customWidth="1"/>
    <col min="9509" max="9517" width="20.140625" style="25" customWidth="1"/>
    <col min="9518" max="9520" width="21.28515625" style="25" customWidth="1"/>
    <col min="9521" max="9529" width="20.140625" style="25" customWidth="1"/>
    <col min="9530" max="9532" width="21.28515625" style="25" customWidth="1"/>
    <col min="9533" max="9541" width="20" style="25" customWidth="1"/>
    <col min="9542" max="9544" width="21.140625" style="25" customWidth="1"/>
    <col min="9545" max="9553" width="20" style="25" customWidth="1"/>
    <col min="9554" max="9556" width="21.140625" style="25" customWidth="1"/>
    <col min="9557" max="9565" width="20.140625" style="25" customWidth="1"/>
    <col min="9566" max="9568" width="21.28515625" style="25" customWidth="1"/>
    <col min="9569" max="9577" width="20.140625" style="25" bestFit="1" customWidth="1"/>
    <col min="9578" max="9580" width="21.28515625" style="25" bestFit="1" customWidth="1"/>
    <col min="9581" max="9728" width="11.42578125" style="25"/>
    <col min="9729" max="9729" width="43.28515625" style="25" customWidth="1"/>
    <col min="9730" max="9730" width="10.28515625" style="25" customWidth="1"/>
    <col min="9731" max="9731" width="18.5703125" style="25" customWidth="1"/>
    <col min="9732" max="9732" width="11.28515625" style="25" bestFit="1" customWidth="1"/>
    <col min="9733" max="9733" width="22.7109375" style="25" customWidth="1"/>
    <col min="9734" max="9734" width="11.85546875" style="25" bestFit="1" customWidth="1"/>
    <col min="9735" max="9735" width="20.28515625" style="25" customWidth="1"/>
    <col min="9736" max="9736" width="7.7109375" style="25" customWidth="1"/>
    <col min="9737" max="9737" width="15.7109375" style="25" customWidth="1"/>
    <col min="9738" max="9738" width="11.140625" style="25" customWidth="1"/>
    <col min="9739" max="9739" width="17.28515625" style="25" customWidth="1"/>
    <col min="9740" max="9740" width="11.42578125" style="25"/>
    <col min="9741" max="9749" width="20.140625" style="25" customWidth="1"/>
    <col min="9750" max="9752" width="21.28515625" style="25" customWidth="1"/>
    <col min="9753" max="9761" width="20.140625" style="25" customWidth="1"/>
    <col min="9762" max="9764" width="21.28515625" style="25" customWidth="1"/>
    <col min="9765" max="9773" width="20.140625" style="25" customWidth="1"/>
    <col min="9774" max="9776" width="21.28515625" style="25" customWidth="1"/>
    <col min="9777" max="9785" width="20.140625" style="25" customWidth="1"/>
    <col min="9786" max="9788" width="21.28515625" style="25" customWidth="1"/>
    <col min="9789" max="9797" width="20" style="25" customWidth="1"/>
    <col min="9798" max="9800" width="21.140625" style="25" customWidth="1"/>
    <col min="9801" max="9809" width="20" style="25" customWidth="1"/>
    <col min="9810" max="9812" width="21.140625" style="25" customWidth="1"/>
    <col min="9813" max="9821" width="20.140625" style="25" customWidth="1"/>
    <col min="9822" max="9824" width="21.28515625" style="25" customWidth="1"/>
    <col min="9825" max="9833" width="20.140625" style="25" bestFit="1" customWidth="1"/>
    <col min="9834" max="9836" width="21.28515625" style="25" bestFit="1" customWidth="1"/>
    <col min="9837" max="9984" width="11.42578125" style="25"/>
    <col min="9985" max="9985" width="43.28515625" style="25" customWidth="1"/>
    <col min="9986" max="9986" width="10.28515625" style="25" customWidth="1"/>
    <col min="9987" max="9987" width="18.5703125" style="25" customWidth="1"/>
    <col min="9988" max="9988" width="11.28515625" style="25" bestFit="1" customWidth="1"/>
    <col min="9989" max="9989" width="22.7109375" style="25" customWidth="1"/>
    <col min="9990" max="9990" width="11.85546875" style="25" bestFit="1" customWidth="1"/>
    <col min="9991" max="9991" width="20.28515625" style="25" customWidth="1"/>
    <col min="9992" max="9992" width="7.7109375" style="25" customWidth="1"/>
    <col min="9993" max="9993" width="15.7109375" style="25" customWidth="1"/>
    <col min="9994" max="9994" width="11.140625" style="25" customWidth="1"/>
    <col min="9995" max="9995" width="17.28515625" style="25" customWidth="1"/>
    <col min="9996" max="9996" width="11.42578125" style="25"/>
    <col min="9997" max="10005" width="20.140625" style="25" customWidth="1"/>
    <col min="10006" max="10008" width="21.28515625" style="25" customWidth="1"/>
    <col min="10009" max="10017" width="20.140625" style="25" customWidth="1"/>
    <col min="10018" max="10020" width="21.28515625" style="25" customWidth="1"/>
    <col min="10021" max="10029" width="20.140625" style="25" customWidth="1"/>
    <col min="10030" max="10032" width="21.28515625" style="25" customWidth="1"/>
    <col min="10033" max="10041" width="20.140625" style="25" customWidth="1"/>
    <col min="10042" max="10044" width="21.28515625" style="25" customWidth="1"/>
    <col min="10045" max="10053" width="20" style="25" customWidth="1"/>
    <col min="10054" max="10056" width="21.140625" style="25" customWidth="1"/>
    <col min="10057" max="10065" width="20" style="25" customWidth="1"/>
    <col min="10066" max="10068" width="21.140625" style="25" customWidth="1"/>
    <col min="10069" max="10077" width="20.140625" style="25" customWidth="1"/>
    <col min="10078" max="10080" width="21.28515625" style="25" customWidth="1"/>
    <col min="10081" max="10089" width="20.140625" style="25" bestFit="1" customWidth="1"/>
    <col min="10090" max="10092" width="21.28515625" style="25" bestFit="1" customWidth="1"/>
    <col min="10093" max="10240" width="11.42578125" style="25"/>
    <col min="10241" max="10241" width="43.28515625" style="25" customWidth="1"/>
    <col min="10242" max="10242" width="10.28515625" style="25" customWidth="1"/>
    <col min="10243" max="10243" width="18.5703125" style="25" customWidth="1"/>
    <col min="10244" max="10244" width="11.28515625" style="25" bestFit="1" customWidth="1"/>
    <col min="10245" max="10245" width="22.7109375" style="25" customWidth="1"/>
    <col min="10246" max="10246" width="11.85546875" style="25" bestFit="1" customWidth="1"/>
    <col min="10247" max="10247" width="20.28515625" style="25" customWidth="1"/>
    <col min="10248" max="10248" width="7.7109375" style="25" customWidth="1"/>
    <col min="10249" max="10249" width="15.7109375" style="25" customWidth="1"/>
    <col min="10250" max="10250" width="11.140625" style="25" customWidth="1"/>
    <col min="10251" max="10251" width="17.28515625" style="25" customWidth="1"/>
    <col min="10252" max="10252" width="11.42578125" style="25"/>
    <col min="10253" max="10261" width="20.140625" style="25" customWidth="1"/>
    <col min="10262" max="10264" width="21.28515625" style="25" customWidth="1"/>
    <col min="10265" max="10273" width="20.140625" style="25" customWidth="1"/>
    <col min="10274" max="10276" width="21.28515625" style="25" customWidth="1"/>
    <col min="10277" max="10285" width="20.140625" style="25" customWidth="1"/>
    <col min="10286" max="10288" width="21.28515625" style="25" customWidth="1"/>
    <col min="10289" max="10297" width="20.140625" style="25" customWidth="1"/>
    <col min="10298" max="10300" width="21.28515625" style="25" customWidth="1"/>
    <col min="10301" max="10309" width="20" style="25" customWidth="1"/>
    <col min="10310" max="10312" width="21.140625" style="25" customWidth="1"/>
    <col min="10313" max="10321" width="20" style="25" customWidth="1"/>
    <col min="10322" max="10324" width="21.140625" style="25" customWidth="1"/>
    <col min="10325" max="10333" width="20.140625" style="25" customWidth="1"/>
    <col min="10334" max="10336" width="21.28515625" style="25" customWidth="1"/>
    <col min="10337" max="10345" width="20.140625" style="25" bestFit="1" customWidth="1"/>
    <col min="10346" max="10348" width="21.28515625" style="25" bestFit="1" customWidth="1"/>
    <col min="10349" max="10496" width="11.42578125" style="25"/>
    <col min="10497" max="10497" width="43.28515625" style="25" customWidth="1"/>
    <col min="10498" max="10498" width="10.28515625" style="25" customWidth="1"/>
    <col min="10499" max="10499" width="18.5703125" style="25" customWidth="1"/>
    <col min="10500" max="10500" width="11.28515625" style="25" bestFit="1" customWidth="1"/>
    <col min="10501" max="10501" width="22.7109375" style="25" customWidth="1"/>
    <col min="10502" max="10502" width="11.85546875" style="25" bestFit="1" customWidth="1"/>
    <col min="10503" max="10503" width="20.28515625" style="25" customWidth="1"/>
    <col min="10504" max="10504" width="7.7109375" style="25" customWidth="1"/>
    <col min="10505" max="10505" width="15.7109375" style="25" customWidth="1"/>
    <col min="10506" max="10506" width="11.140625" style="25" customWidth="1"/>
    <col min="10507" max="10507" width="17.28515625" style="25" customWidth="1"/>
    <col min="10508" max="10508" width="11.42578125" style="25"/>
    <col min="10509" max="10517" width="20.140625" style="25" customWidth="1"/>
    <col min="10518" max="10520" width="21.28515625" style="25" customWidth="1"/>
    <col min="10521" max="10529" width="20.140625" style="25" customWidth="1"/>
    <col min="10530" max="10532" width="21.28515625" style="25" customWidth="1"/>
    <col min="10533" max="10541" width="20.140625" style="25" customWidth="1"/>
    <col min="10542" max="10544" width="21.28515625" style="25" customWidth="1"/>
    <col min="10545" max="10553" width="20.140625" style="25" customWidth="1"/>
    <col min="10554" max="10556" width="21.28515625" style="25" customWidth="1"/>
    <col min="10557" max="10565" width="20" style="25" customWidth="1"/>
    <col min="10566" max="10568" width="21.140625" style="25" customWidth="1"/>
    <col min="10569" max="10577" width="20" style="25" customWidth="1"/>
    <col min="10578" max="10580" width="21.140625" style="25" customWidth="1"/>
    <col min="10581" max="10589" width="20.140625" style="25" customWidth="1"/>
    <col min="10590" max="10592" width="21.28515625" style="25" customWidth="1"/>
    <col min="10593" max="10601" width="20.140625" style="25" bestFit="1" customWidth="1"/>
    <col min="10602" max="10604" width="21.28515625" style="25" bestFit="1" customWidth="1"/>
    <col min="10605" max="10752" width="11.42578125" style="25"/>
    <col min="10753" max="10753" width="43.28515625" style="25" customWidth="1"/>
    <col min="10754" max="10754" width="10.28515625" style="25" customWidth="1"/>
    <col min="10755" max="10755" width="18.5703125" style="25" customWidth="1"/>
    <col min="10756" max="10756" width="11.28515625" style="25" bestFit="1" customWidth="1"/>
    <col min="10757" max="10757" width="22.7109375" style="25" customWidth="1"/>
    <col min="10758" max="10758" width="11.85546875" style="25" bestFit="1" customWidth="1"/>
    <col min="10759" max="10759" width="20.28515625" style="25" customWidth="1"/>
    <col min="10760" max="10760" width="7.7109375" style="25" customWidth="1"/>
    <col min="10761" max="10761" width="15.7109375" style="25" customWidth="1"/>
    <col min="10762" max="10762" width="11.140625" style="25" customWidth="1"/>
    <col min="10763" max="10763" width="17.28515625" style="25" customWidth="1"/>
    <col min="10764" max="10764" width="11.42578125" style="25"/>
    <col min="10765" max="10773" width="20.140625" style="25" customWidth="1"/>
    <col min="10774" max="10776" width="21.28515625" style="25" customWidth="1"/>
    <col min="10777" max="10785" width="20.140625" style="25" customWidth="1"/>
    <col min="10786" max="10788" width="21.28515625" style="25" customWidth="1"/>
    <col min="10789" max="10797" width="20.140625" style="25" customWidth="1"/>
    <col min="10798" max="10800" width="21.28515625" style="25" customWidth="1"/>
    <col min="10801" max="10809" width="20.140625" style="25" customWidth="1"/>
    <col min="10810" max="10812" width="21.28515625" style="25" customWidth="1"/>
    <col min="10813" max="10821" width="20" style="25" customWidth="1"/>
    <col min="10822" max="10824" width="21.140625" style="25" customWidth="1"/>
    <col min="10825" max="10833" width="20" style="25" customWidth="1"/>
    <col min="10834" max="10836" width="21.140625" style="25" customWidth="1"/>
    <col min="10837" max="10845" width="20.140625" style="25" customWidth="1"/>
    <col min="10846" max="10848" width="21.28515625" style="25" customWidth="1"/>
    <col min="10849" max="10857" width="20.140625" style="25" bestFit="1" customWidth="1"/>
    <col min="10858" max="10860" width="21.28515625" style="25" bestFit="1" customWidth="1"/>
    <col min="10861" max="11008" width="11.42578125" style="25"/>
    <col min="11009" max="11009" width="43.28515625" style="25" customWidth="1"/>
    <col min="11010" max="11010" width="10.28515625" style="25" customWidth="1"/>
    <col min="11011" max="11011" width="18.5703125" style="25" customWidth="1"/>
    <col min="11012" max="11012" width="11.28515625" style="25" bestFit="1" customWidth="1"/>
    <col min="11013" max="11013" width="22.7109375" style="25" customWidth="1"/>
    <col min="11014" max="11014" width="11.85546875" style="25" bestFit="1" customWidth="1"/>
    <col min="11015" max="11015" width="20.28515625" style="25" customWidth="1"/>
    <col min="11016" max="11016" width="7.7109375" style="25" customWidth="1"/>
    <col min="11017" max="11017" width="15.7109375" style="25" customWidth="1"/>
    <col min="11018" max="11018" width="11.140625" style="25" customWidth="1"/>
    <col min="11019" max="11019" width="17.28515625" style="25" customWidth="1"/>
    <col min="11020" max="11020" width="11.42578125" style="25"/>
    <col min="11021" max="11029" width="20.140625" style="25" customWidth="1"/>
    <col min="11030" max="11032" width="21.28515625" style="25" customWidth="1"/>
    <col min="11033" max="11041" width="20.140625" style="25" customWidth="1"/>
    <col min="11042" max="11044" width="21.28515625" style="25" customWidth="1"/>
    <col min="11045" max="11053" width="20.140625" style="25" customWidth="1"/>
    <col min="11054" max="11056" width="21.28515625" style="25" customWidth="1"/>
    <col min="11057" max="11065" width="20.140625" style="25" customWidth="1"/>
    <col min="11066" max="11068" width="21.28515625" style="25" customWidth="1"/>
    <col min="11069" max="11077" width="20" style="25" customWidth="1"/>
    <col min="11078" max="11080" width="21.140625" style="25" customWidth="1"/>
    <col min="11081" max="11089" width="20" style="25" customWidth="1"/>
    <col min="11090" max="11092" width="21.140625" style="25" customWidth="1"/>
    <col min="11093" max="11101" width="20.140625" style="25" customWidth="1"/>
    <col min="11102" max="11104" width="21.28515625" style="25" customWidth="1"/>
    <col min="11105" max="11113" width="20.140625" style="25" bestFit="1" customWidth="1"/>
    <col min="11114" max="11116" width="21.28515625" style="25" bestFit="1" customWidth="1"/>
    <col min="11117" max="11264" width="11.42578125" style="25"/>
    <col min="11265" max="11265" width="43.28515625" style="25" customWidth="1"/>
    <col min="11266" max="11266" width="10.28515625" style="25" customWidth="1"/>
    <col min="11267" max="11267" width="18.5703125" style="25" customWidth="1"/>
    <col min="11268" max="11268" width="11.28515625" style="25" bestFit="1" customWidth="1"/>
    <col min="11269" max="11269" width="22.7109375" style="25" customWidth="1"/>
    <col min="11270" max="11270" width="11.85546875" style="25" bestFit="1" customWidth="1"/>
    <col min="11271" max="11271" width="20.28515625" style="25" customWidth="1"/>
    <col min="11272" max="11272" width="7.7109375" style="25" customWidth="1"/>
    <col min="11273" max="11273" width="15.7109375" style="25" customWidth="1"/>
    <col min="11274" max="11274" width="11.140625" style="25" customWidth="1"/>
    <col min="11275" max="11275" width="17.28515625" style="25" customWidth="1"/>
    <col min="11276" max="11276" width="11.42578125" style="25"/>
    <col min="11277" max="11285" width="20.140625" style="25" customWidth="1"/>
    <col min="11286" max="11288" width="21.28515625" style="25" customWidth="1"/>
    <col min="11289" max="11297" width="20.140625" style="25" customWidth="1"/>
    <col min="11298" max="11300" width="21.28515625" style="25" customWidth="1"/>
    <col min="11301" max="11309" width="20.140625" style="25" customWidth="1"/>
    <col min="11310" max="11312" width="21.28515625" style="25" customWidth="1"/>
    <col min="11313" max="11321" width="20.140625" style="25" customWidth="1"/>
    <col min="11322" max="11324" width="21.28515625" style="25" customWidth="1"/>
    <col min="11325" max="11333" width="20" style="25" customWidth="1"/>
    <col min="11334" max="11336" width="21.140625" style="25" customWidth="1"/>
    <col min="11337" max="11345" width="20" style="25" customWidth="1"/>
    <col min="11346" max="11348" width="21.140625" style="25" customWidth="1"/>
    <col min="11349" max="11357" width="20.140625" style="25" customWidth="1"/>
    <col min="11358" max="11360" width="21.28515625" style="25" customWidth="1"/>
    <col min="11361" max="11369" width="20.140625" style="25" bestFit="1" customWidth="1"/>
    <col min="11370" max="11372" width="21.28515625" style="25" bestFit="1" customWidth="1"/>
    <col min="11373" max="11520" width="11.42578125" style="25"/>
    <col min="11521" max="11521" width="43.28515625" style="25" customWidth="1"/>
    <col min="11522" max="11522" width="10.28515625" style="25" customWidth="1"/>
    <col min="11523" max="11523" width="18.5703125" style="25" customWidth="1"/>
    <col min="11524" max="11524" width="11.28515625" style="25" bestFit="1" customWidth="1"/>
    <col min="11525" max="11525" width="22.7109375" style="25" customWidth="1"/>
    <col min="11526" max="11526" width="11.85546875" style="25" bestFit="1" customWidth="1"/>
    <col min="11527" max="11527" width="20.28515625" style="25" customWidth="1"/>
    <col min="11528" max="11528" width="7.7109375" style="25" customWidth="1"/>
    <col min="11529" max="11529" width="15.7109375" style="25" customWidth="1"/>
    <col min="11530" max="11530" width="11.140625" style="25" customWidth="1"/>
    <col min="11531" max="11531" width="17.28515625" style="25" customWidth="1"/>
    <col min="11532" max="11532" width="11.42578125" style="25"/>
    <col min="11533" max="11541" width="20.140625" style="25" customWidth="1"/>
    <col min="11542" max="11544" width="21.28515625" style="25" customWidth="1"/>
    <col min="11545" max="11553" width="20.140625" style="25" customWidth="1"/>
    <col min="11554" max="11556" width="21.28515625" style="25" customWidth="1"/>
    <col min="11557" max="11565" width="20.140625" style="25" customWidth="1"/>
    <col min="11566" max="11568" width="21.28515625" style="25" customWidth="1"/>
    <col min="11569" max="11577" width="20.140625" style="25" customWidth="1"/>
    <col min="11578" max="11580" width="21.28515625" style="25" customWidth="1"/>
    <col min="11581" max="11589" width="20" style="25" customWidth="1"/>
    <col min="11590" max="11592" width="21.140625" style="25" customWidth="1"/>
    <col min="11593" max="11601" width="20" style="25" customWidth="1"/>
    <col min="11602" max="11604" width="21.140625" style="25" customWidth="1"/>
    <col min="11605" max="11613" width="20.140625" style="25" customWidth="1"/>
    <col min="11614" max="11616" width="21.28515625" style="25" customWidth="1"/>
    <col min="11617" max="11625" width="20.140625" style="25" bestFit="1" customWidth="1"/>
    <col min="11626" max="11628" width="21.28515625" style="25" bestFit="1" customWidth="1"/>
    <col min="11629" max="11776" width="11.42578125" style="25"/>
    <col min="11777" max="11777" width="43.28515625" style="25" customWidth="1"/>
    <col min="11778" max="11778" width="10.28515625" style="25" customWidth="1"/>
    <col min="11779" max="11779" width="18.5703125" style="25" customWidth="1"/>
    <col min="11780" max="11780" width="11.28515625" style="25" bestFit="1" customWidth="1"/>
    <col min="11781" max="11781" width="22.7109375" style="25" customWidth="1"/>
    <col min="11782" max="11782" width="11.85546875" style="25" bestFit="1" customWidth="1"/>
    <col min="11783" max="11783" width="20.28515625" style="25" customWidth="1"/>
    <col min="11784" max="11784" width="7.7109375" style="25" customWidth="1"/>
    <col min="11785" max="11785" width="15.7109375" style="25" customWidth="1"/>
    <col min="11786" max="11786" width="11.140625" style="25" customWidth="1"/>
    <col min="11787" max="11787" width="17.28515625" style="25" customWidth="1"/>
    <col min="11788" max="11788" width="11.42578125" style="25"/>
    <col min="11789" max="11797" width="20.140625" style="25" customWidth="1"/>
    <col min="11798" max="11800" width="21.28515625" style="25" customWidth="1"/>
    <col min="11801" max="11809" width="20.140625" style="25" customWidth="1"/>
    <col min="11810" max="11812" width="21.28515625" style="25" customWidth="1"/>
    <col min="11813" max="11821" width="20.140625" style="25" customWidth="1"/>
    <col min="11822" max="11824" width="21.28515625" style="25" customWidth="1"/>
    <col min="11825" max="11833" width="20.140625" style="25" customWidth="1"/>
    <col min="11834" max="11836" width="21.28515625" style="25" customWidth="1"/>
    <col min="11837" max="11845" width="20" style="25" customWidth="1"/>
    <col min="11846" max="11848" width="21.140625" style="25" customWidth="1"/>
    <col min="11849" max="11857" width="20" style="25" customWidth="1"/>
    <col min="11858" max="11860" width="21.140625" style="25" customWidth="1"/>
    <col min="11861" max="11869" width="20.140625" style="25" customWidth="1"/>
    <col min="11870" max="11872" width="21.28515625" style="25" customWidth="1"/>
    <col min="11873" max="11881" width="20.140625" style="25" bestFit="1" customWidth="1"/>
    <col min="11882" max="11884" width="21.28515625" style="25" bestFit="1" customWidth="1"/>
    <col min="11885" max="12032" width="11.42578125" style="25"/>
    <col min="12033" max="12033" width="43.28515625" style="25" customWidth="1"/>
    <col min="12034" max="12034" width="10.28515625" style="25" customWidth="1"/>
    <col min="12035" max="12035" width="18.5703125" style="25" customWidth="1"/>
    <col min="12036" max="12036" width="11.28515625" style="25" bestFit="1" customWidth="1"/>
    <col min="12037" max="12037" width="22.7109375" style="25" customWidth="1"/>
    <col min="12038" max="12038" width="11.85546875" style="25" bestFit="1" customWidth="1"/>
    <col min="12039" max="12039" width="20.28515625" style="25" customWidth="1"/>
    <col min="12040" max="12040" width="7.7109375" style="25" customWidth="1"/>
    <col min="12041" max="12041" width="15.7109375" style="25" customWidth="1"/>
    <col min="12042" max="12042" width="11.140625" style="25" customWidth="1"/>
    <col min="12043" max="12043" width="17.28515625" style="25" customWidth="1"/>
    <col min="12044" max="12044" width="11.42578125" style="25"/>
    <col min="12045" max="12053" width="20.140625" style="25" customWidth="1"/>
    <col min="12054" max="12056" width="21.28515625" style="25" customWidth="1"/>
    <col min="12057" max="12065" width="20.140625" style="25" customWidth="1"/>
    <col min="12066" max="12068" width="21.28515625" style="25" customWidth="1"/>
    <col min="12069" max="12077" width="20.140625" style="25" customWidth="1"/>
    <col min="12078" max="12080" width="21.28515625" style="25" customWidth="1"/>
    <col min="12081" max="12089" width="20.140625" style="25" customWidth="1"/>
    <col min="12090" max="12092" width="21.28515625" style="25" customWidth="1"/>
    <col min="12093" max="12101" width="20" style="25" customWidth="1"/>
    <col min="12102" max="12104" width="21.140625" style="25" customWidth="1"/>
    <col min="12105" max="12113" width="20" style="25" customWidth="1"/>
    <col min="12114" max="12116" width="21.140625" style="25" customWidth="1"/>
    <col min="12117" max="12125" width="20.140625" style="25" customWidth="1"/>
    <col min="12126" max="12128" width="21.28515625" style="25" customWidth="1"/>
    <col min="12129" max="12137" width="20.140625" style="25" bestFit="1" customWidth="1"/>
    <col min="12138" max="12140" width="21.28515625" style="25" bestFit="1" customWidth="1"/>
    <col min="12141" max="12288" width="11.42578125" style="25"/>
    <col min="12289" max="12289" width="43.28515625" style="25" customWidth="1"/>
    <col min="12290" max="12290" width="10.28515625" style="25" customWidth="1"/>
    <col min="12291" max="12291" width="18.5703125" style="25" customWidth="1"/>
    <col min="12292" max="12292" width="11.28515625" style="25" bestFit="1" customWidth="1"/>
    <col min="12293" max="12293" width="22.7109375" style="25" customWidth="1"/>
    <col min="12294" max="12294" width="11.85546875" style="25" bestFit="1" customWidth="1"/>
    <col min="12295" max="12295" width="20.28515625" style="25" customWidth="1"/>
    <col min="12296" max="12296" width="7.7109375" style="25" customWidth="1"/>
    <col min="12297" max="12297" width="15.7109375" style="25" customWidth="1"/>
    <col min="12298" max="12298" width="11.140625" style="25" customWidth="1"/>
    <col min="12299" max="12299" width="17.28515625" style="25" customWidth="1"/>
    <col min="12300" max="12300" width="11.42578125" style="25"/>
    <col min="12301" max="12309" width="20.140625" style="25" customWidth="1"/>
    <col min="12310" max="12312" width="21.28515625" style="25" customWidth="1"/>
    <col min="12313" max="12321" width="20.140625" style="25" customWidth="1"/>
    <col min="12322" max="12324" width="21.28515625" style="25" customWidth="1"/>
    <col min="12325" max="12333" width="20.140625" style="25" customWidth="1"/>
    <col min="12334" max="12336" width="21.28515625" style="25" customWidth="1"/>
    <col min="12337" max="12345" width="20.140625" style="25" customWidth="1"/>
    <col min="12346" max="12348" width="21.28515625" style="25" customWidth="1"/>
    <col min="12349" max="12357" width="20" style="25" customWidth="1"/>
    <col min="12358" max="12360" width="21.140625" style="25" customWidth="1"/>
    <col min="12361" max="12369" width="20" style="25" customWidth="1"/>
    <col min="12370" max="12372" width="21.140625" style="25" customWidth="1"/>
    <col min="12373" max="12381" width="20.140625" style="25" customWidth="1"/>
    <col min="12382" max="12384" width="21.28515625" style="25" customWidth="1"/>
    <col min="12385" max="12393" width="20.140625" style="25" bestFit="1" customWidth="1"/>
    <col min="12394" max="12396" width="21.28515625" style="25" bestFit="1" customWidth="1"/>
    <col min="12397" max="12544" width="11.42578125" style="25"/>
    <col min="12545" max="12545" width="43.28515625" style="25" customWidth="1"/>
    <col min="12546" max="12546" width="10.28515625" style="25" customWidth="1"/>
    <col min="12547" max="12547" width="18.5703125" style="25" customWidth="1"/>
    <col min="12548" max="12548" width="11.28515625" style="25" bestFit="1" customWidth="1"/>
    <col min="12549" max="12549" width="22.7109375" style="25" customWidth="1"/>
    <col min="12550" max="12550" width="11.85546875" style="25" bestFit="1" customWidth="1"/>
    <col min="12551" max="12551" width="20.28515625" style="25" customWidth="1"/>
    <col min="12552" max="12552" width="7.7109375" style="25" customWidth="1"/>
    <col min="12553" max="12553" width="15.7109375" style="25" customWidth="1"/>
    <col min="12554" max="12554" width="11.140625" style="25" customWidth="1"/>
    <col min="12555" max="12555" width="17.28515625" style="25" customWidth="1"/>
    <col min="12556" max="12556" width="11.42578125" style="25"/>
    <col min="12557" max="12565" width="20.140625" style="25" customWidth="1"/>
    <col min="12566" max="12568" width="21.28515625" style="25" customWidth="1"/>
    <col min="12569" max="12577" width="20.140625" style="25" customWidth="1"/>
    <col min="12578" max="12580" width="21.28515625" style="25" customWidth="1"/>
    <col min="12581" max="12589" width="20.140625" style="25" customWidth="1"/>
    <col min="12590" max="12592" width="21.28515625" style="25" customWidth="1"/>
    <col min="12593" max="12601" width="20.140625" style="25" customWidth="1"/>
    <col min="12602" max="12604" width="21.28515625" style="25" customWidth="1"/>
    <col min="12605" max="12613" width="20" style="25" customWidth="1"/>
    <col min="12614" max="12616" width="21.140625" style="25" customWidth="1"/>
    <col min="12617" max="12625" width="20" style="25" customWidth="1"/>
    <col min="12626" max="12628" width="21.140625" style="25" customWidth="1"/>
    <col min="12629" max="12637" width="20.140625" style="25" customWidth="1"/>
    <col min="12638" max="12640" width="21.28515625" style="25" customWidth="1"/>
    <col min="12641" max="12649" width="20.140625" style="25" bestFit="1" customWidth="1"/>
    <col min="12650" max="12652" width="21.28515625" style="25" bestFit="1" customWidth="1"/>
    <col min="12653" max="12800" width="11.42578125" style="25"/>
    <col min="12801" max="12801" width="43.28515625" style="25" customWidth="1"/>
    <col min="12802" max="12802" width="10.28515625" style="25" customWidth="1"/>
    <col min="12803" max="12803" width="18.5703125" style="25" customWidth="1"/>
    <col min="12804" max="12804" width="11.28515625" style="25" bestFit="1" customWidth="1"/>
    <col min="12805" max="12805" width="22.7109375" style="25" customWidth="1"/>
    <col min="12806" max="12806" width="11.85546875" style="25" bestFit="1" customWidth="1"/>
    <col min="12807" max="12807" width="20.28515625" style="25" customWidth="1"/>
    <col min="12808" max="12808" width="7.7109375" style="25" customWidth="1"/>
    <col min="12809" max="12809" width="15.7109375" style="25" customWidth="1"/>
    <col min="12810" max="12810" width="11.140625" style="25" customWidth="1"/>
    <col min="12811" max="12811" width="17.28515625" style="25" customWidth="1"/>
    <col min="12812" max="12812" width="11.42578125" style="25"/>
    <col min="12813" max="12821" width="20.140625" style="25" customWidth="1"/>
    <col min="12822" max="12824" width="21.28515625" style="25" customWidth="1"/>
    <col min="12825" max="12833" width="20.140625" style="25" customWidth="1"/>
    <col min="12834" max="12836" width="21.28515625" style="25" customWidth="1"/>
    <col min="12837" max="12845" width="20.140625" style="25" customWidth="1"/>
    <col min="12846" max="12848" width="21.28515625" style="25" customWidth="1"/>
    <col min="12849" max="12857" width="20.140625" style="25" customWidth="1"/>
    <col min="12858" max="12860" width="21.28515625" style="25" customWidth="1"/>
    <col min="12861" max="12869" width="20" style="25" customWidth="1"/>
    <col min="12870" max="12872" width="21.140625" style="25" customWidth="1"/>
    <col min="12873" max="12881" width="20" style="25" customWidth="1"/>
    <col min="12882" max="12884" width="21.140625" style="25" customWidth="1"/>
    <col min="12885" max="12893" width="20.140625" style="25" customWidth="1"/>
    <col min="12894" max="12896" width="21.28515625" style="25" customWidth="1"/>
    <col min="12897" max="12905" width="20.140625" style="25" bestFit="1" customWidth="1"/>
    <col min="12906" max="12908" width="21.28515625" style="25" bestFit="1" customWidth="1"/>
    <col min="12909" max="13056" width="11.42578125" style="25"/>
    <col min="13057" max="13057" width="43.28515625" style="25" customWidth="1"/>
    <col min="13058" max="13058" width="10.28515625" style="25" customWidth="1"/>
    <col min="13059" max="13059" width="18.5703125" style="25" customWidth="1"/>
    <col min="13060" max="13060" width="11.28515625" style="25" bestFit="1" customWidth="1"/>
    <col min="13061" max="13061" width="22.7109375" style="25" customWidth="1"/>
    <col min="13062" max="13062" width="11.85546875" style="25" bestFit="1" customWidth="1"/>
    <col min="13063" max="13063" width="20.28515625" style="25" customWidth="1"/>
    <col min="13064" max="13064" width="7.7109375" style="25" customWidth="1"/>
    <col min="13065" max="13065" width="15.7109375" style="25" customWidth="1"/>
    <col min="13066" max="13066" width="11.140625" style="25" customWidth="1"/>
    <col min="13067" max="13067" width="17.28515625" style="25" customWidth="1"/>
    <col min="13068" max="13068" width="11.42578125" style="25"/>
    <col min="13069" max="13077" width="20.140625" style="25" customWidth="1"/>
    <col min="13078" max="13080" width="21.28515625" style="25" customWidth="1"/>
    <col min="13081" max="13089" width="20.140625" style="25" customWidth="1"/>
    <col min="13090" max="13092" width="21.28515625" style="25" customWidth="1"/>
    <col min="13093" max="13101" width="20.140625" style="25" customWidth="1"/>
    <col min="13102" max="13104" width="21.28515625" style="25" customWidth="1"/>
    <col min="13105" max="13113" width="20.140625" style="25" customWidth="1"/>
    <col min="13114" max="13116" width="21.28515625" style="25" customWidth="1"/>
    <col min="13117" max="13125" width="20" style="25" customWidth="1"/>
    <col min="13126" max="13128" width="21.140625" style="25" customWidth="1"/>
    <col min="13129" max="13137" width="20" style="25" customWidth="1"/>
    <col min="13138" max="13140" width="21.140625" style="25" customWidth="1"/>
    <col min="13141" max="13149" width="20.140625" style="25" customWidth="1"/>
    <col min="13150" max="13152" width="21.28515625" style="25" customWidth="1"/>
    <col min="13153" max="13161" width="20.140625" style="25" bestFit="1" customWidth="1"/>
    <col min="13162" max="13164" width="21.28515625" style="25" bestFit="1" customWidth="1"/>
    <col min="13165" max="13312" width="11.42578125" style="25"/>
    <col min="13313" max="13313" width="43.28515625" style="25" customWidth="1"/>
    <col min="13314" max="13314" width="10.28515625" style="25" customWidth="1"/>
    <col min="13315" max="13315" width="18.5703125" style="25" customWidth="1"/>
    <col min="13316" max="13316" width="11.28515625" style="25" bestFit="1" customWidth="1"/>
    <col min="13317" max="13317" width="22.7109375" style="25" customWidth="1"/>
    <col min="13318" max="13318" width="11.85546875" style="25" bestFit="1" customWidth="1"/>
    <col min="13319" max="13319" width="20.28515625" style="25" customWidth="1"/>
    <col min="13320" max="13320" width="7.7109375" style="25" customWidth="1"/>
    <col min="13321" max="13321" width="15.7109375" style="25" customWidth="1"/>
    <col min="13322" max="13322" width="11.140625" style="25" customWidth="1"/>
    <col min="13323" max="13323" width="17.28515625" style="25" customWidth="1"/>
    <col min="13324" max="13324" width="11.42578125" style="25"/>
    <col min="13325" max="13333" width="20.140625" style="25" customWidth="1"/>
    <col min="13334" max="13336" width="21.28515625" style="25" customWidth="1"/>
    <col min="13337" max="13345" width="20.140625" style="25" customWidth="1"/>
    <col min="13346" max="13348" width="21.28515625" style="25" customWidth="1"/>
    <col min="13349" max="13357" width="20.140625" style="25" customWidth="1"/>
    <col min="13358" max="13360" width="21.28515625" style="25" customWidth="1"/>
    <col min="13361" max="13369" width="20.140625" style="25" customWidth="1"/>
    <col min="13370" max="13372" width="21.28515625" style="25" customWidth="1"/>
    <col min="13373" max="13381" width="20" style="25" customWidth="1"/>
    <col min="13382" max="13384" width="21.140625" style="25" customWidth="1"/>
    <col min="13385" max="13393" width="20" style="25" customWidth="1"/>
    <col min="13394" max="13396" width="21.140625" style="25" customWidth="1"/>
    <col min="13397" max="13405" width="20.140625" style="25" customWidth="1"/>
    <col min="13406" max="13408" width="21.28515625" style="25" customWidth="1"/>
    <col min="13409" max="13417" width="20.140625" style="25" bestFit="1" customWidth="1"/>
    <col min="13418" max="13420" width="21.28515625" style="25" bestFit="1" customWidth="1"/>
    <col min="13421" max="13568" width="11.42578125" style="25"/>
    <col min="13569" max="13569" width="43.28515625" style="25" customWidth="1"/>
    <col min="13570" max="13570" width="10.28515625" style="25" customWidth="1"/>
    <col min="13571" max="13571" width="18.5703125" style="25" customWidth="1"/>
    <col min="13572" max="13572" width="11.28515625" style="25" bestFit="1" customWidth="1"/>
    <col min="13573" max="13573" width="22.7109375" style="25" customWidth="1"/>
    <col min="13574" max="13574" width="11.85546875" style="25" bestFit="1" customWidth="1"/>
    <col min="13575" max="13575" width="20.28515625" style="25" customWidth="1"/>
    <col min="13576" max="13576" width="7.7109375" style="25" customWidth="1"/>
    <col min="13577" max="13577" width="15.7109375" style="25" customWidth="1"/>
    <col min="13578" max="13578" width="11.140625" style="25" customWidth="1"/>
    <col min="13579" max="13579" width="17.28515625" style="25" customWidth="1"/>
    <col min="13580" max="13580" width="11.42578125" style="25"/>
    <col min="13581" max="13589" width="20.140625" style="25" customWidth="1"/>
    <col min="13590" max="13592" width="21.28515625" style="25" customWidth="1"/>
    <col min="13593" max="13601" width="20.140625" style="25" customWidth="1"/>
    <col min="13602" max="13604" width="21.28515625" style="25" customWidth="1"/>
    <col min="13605" max="13613" width="20.140625" style="25" customWidth="1"/>
    <col min="13614" max="13616" width="21.28515625" style="25" customWidth="1"/>
    <col min="13617" max="13625" width="20.140625" style="25" customWidth="1"/>
    <col min="13626" max="13628" width="21.28515625" style="25" customWidth="1"/>
    <col min="13629" max="13637" width="20" style="25" customWidth="1"/>
    <col min="13638" max="13640" width="21.140625" style="25" customWidth="1"/>
    <col min="13641" max="13649" width="20" style="25" customWidth="1"/>
    <col min="13650" max="13652" width="21.140625" style="25" customWidth="1"/>
    <col min="13653" max="13661" width="20.140625" style="25" customWidth="1"/>
    <col min="13662" max="13664" width="21.28515625" style="25" customWidth="1"/>
    <col min="13665" max="13673" width="20.140625" style="25" bestFit="1" customWidth="1"/>
    <col min="13674" max="13676" width="21.28515625" style="25" bestFit="1" customWidth="1"/>
    <col min="13677" max="13824" width="11.42578125" style="25"/>
    <col min="13825" max="13825" width="43.28515625" style="25" customWidth="1"/>
    <col min="13826" max="13826" width="10.28515625" style="25" customWidth="1"/>
    <col min="13827" max="13827" width="18.5703125" style="25" customWidth="1"/>
    <col min="13828" max="13828" width="11.28515625" style="25" bestFit="1" customWidth="1"/>
    <col min="13829" max="13829" width="22.7109375" style="25" customWidth="1"/>
    <col min="13830" max="13830" width="11.85546875" style="25" bestFit="1" customWidth="1"/>
    <col min="13831" max="13831" width="20.28515625" style="25" customWidth="1"/>
    <col min="13832" max="13832" width="7.7109375" style="25" customWidth="1"/>
    <col min="13833" max="13833" width="15.7109375" style="25" customWidth="1"/>
    <col min="13834" max="13834" width="11.140625" style="25" customWidth="1"/>
    <col min="13835" max="13835" width="17.28515625" style="25" customWidth="1"/>
    <col min="13836" max="13836" width="11.42578125" style="25"/>
    <col min="13837" max="13845" width="20.140625" style="25" customWidth="1"/>
    <col min="13846" max="13848" width="21.28515625" style="25" customWidth="1"/>
    <col min="13849" max="13857" width="20.140625" style="25" customWidth="1"/>
    <col min="13858" max="13860" width="21.28515625" style="25" customWidth="1"/>
    <col min="13861" max="13869" width="20.140625" style="25" customWidth="1"/>
    <col min="13870" max="13872" width="21.28515625" style="25" customWidth="1"/>
    <col min="13873" max="13881" width="20.140625" style="25" customWidth="1"/>
    <col min="13882" max="13884" width="21.28515625" style="25" customWidth="1"/>
    <col min="13885" max="13893" width="20" style="25" customWidth="1"/>
    <col min="13894" max="13896" width="21.140625" style="25" customWidth="1"/>
    <col min="13897" max="13905" width="20" style="25" customWidth="1"/>
    <col min="13906" max="13908" width="21.140625" style="25" customWidth="1"/>
    <col min="13909" max="13917" width="20.140625" style="25" customWidth="1"/>
    <col min="13918" max="13920" width="21.28515625" style="25" customWidth="1"/>
    <col min="13921" max="13929" width="20.140625" style="25" bestFit="1" customWidth="1"/>
    <col min="13930" max="13932" width="21.28515625" style="25" bestFit="1" customWidth="1"/>
    <col min="13933" max="14080" width="11.42578125" style="25"/>
    <col min="14081" max="14081" width="43.28515625" style="25" customWidth="1"/>
    <col min="14082" max="14082" width="10.28515625" style="25" customWidth="1"/>
    <col min="14083" max="14083" width="18.5703125" style="25" customWidth="1"/>
    <col min="14084" max="14084" width="11.28515625" style="25" bestFit="1" customWidth="1"/>
    <col min="14085" max="14085" width="22.7109375" style="25" customWidth="1"/>
    <col min="14086" max="14086" width="11.85546875" style="25" bestFit="1" customWidth="1"/>
    <col min="14087" max="14087" width="20.28515625" style="25" customWidth="1"/>
    <col min="14088" max="14088" width="7.7109375" style="25" customWidth="1"/>
    <col min="14089" max="14089" width="15.7109375" style="25" customWidth="1"/>
    <col min="14090" max="14090" width="11.140625" style="25" customWidth="1"/>
    <col min="14091" max="14091" width="17.28515625" style="25" customWidth="1"/>
    <col min="14092" max="14092" width="11.42578125" style="25"/>
    <col min="14093" max="14101" width="20.140625" style="25" customWidth="1"/>
    <col min="14102" max="14104" width="21.28515625" style="25" customWidth="1"/>
    <col min="14105" max="14113" width="20.140625" style="25" customWidth="1"/>
    <col min="14114" max="14116" width="21.28515625" style="25" customWidth="1"/>
    <col min="14117" max="14125" width="20.140625" style="25" customWidth="1"/>
    <col min="14126" max="14128" width="21.28515625" style="25" customWidth="1"/>
    <col min="14129" max="14137" width="20.140625" style="25" customWidth="1"/>
    <col min="14138" max="14140" width="21.28515625" style="25" customWidth="1"/>
    <col min="14141" max="14149" width="20" style="25" customWidth="1"/>
    <col min="14150" max="14152" width="21.140625" style="25" customWidth="1"/>
    <col min="14153" max="14161" width="20" style="25" customWidth="1"/>
    <col min="14162" max="14164" width="21.140625" style="25" customWidth="1"/>
    <col min="14165" max="14173" width="20.140625" style="25" customWidth="1"/>
    <col min="14174" max="14176" width="21.28515625" style="25" customWidth="1"/>
    <col min="14177" max="14185" width="20.140625" style="25" bestFit="1" customWidth="1"/>
    <col min="14186" max="14188" width="21.28515625" style="25" bestFit="1" customWidth="1"/>
    <col min="14189" max="14336" width="11.42578125" style="25"/>
    <col min="14337" max="14337" width="43.28515625" style="25" customWidth="1"/>
    <col min="14338" max="14338" width="10.28515625" style="25" customWidth="1"/>
    <col min="14339" max="14339" width="18.5703125" style="25" customWidth="1"/>
    <col min="14340" max="14340" width="11.28515625" style="25" bestFit="1" customWidth="1"/>
    <col min="14341" max="14341" width="22.7109375" style="25" customWidth="1"/>
    <col min="14342" max="14342" width="11.85546875" style="25" bestFit="1" customWidth="1"/>
    <col min="14343" max="14343" width="20.28515625" style="25" customWidth="1"/>
    <col min="14344" max="14344" width="7.7109375" style="25" customWidth="1"/>
    <col min="14345" max="14345" width="15.7109375" style="25" customWidth="1"/>
    <col min="14346" max="14346" width="11.140625" style="25" customWidth="1"/>
    <col min="14347" max="14347" width="17.28515625" style="25" customWidth="1"/>
    <col min="14348" max="14348" width="11.42578125" style="25"/>
    <col min="14349" max="14357" width="20.140625" style="25" customWidth="1"/>
    <col min="14358" max="14360" width="21.28515625" style="25" customWidth="1"/>
    <col min="14361" max="14369" width="20.140625" style="25" customWidth="1"/>
    <col min="14370" max="14372" width="21.28515625" style="25" customWidth="1"/>
    <col min="14373" max="14381" width="20.140625" style="25" customWidth="1"/>
    <col min="14382" max="14384" width="21.28515625" style="25" customWidth="1"/>
    <col min="14385" max="14393" width="20.140625" style="25" customWidth="1"/>
    <col min="14394" max="14396" width="21.28515625" style="25" customWidth="1"/>
    <col min="14397" max="14405" width="20" style="25" customWidth="1"/>
    <col min="14406" max="14408" width="21.140625" style="25" customWidth="1"/>
    <col min="14409" max="14417" width="20" style="25" customWidth="1"/>
    <col min="14418" max="14420" width="21.140625" style="25" customWidth="1"/>
    <col min="14421" max="14429" width="20.140625" style="25" customWidth="1"/>
    <col min="14430" max="14432" width="21.28515625" style="25" customWidth="1"/>
    <col min="14433" max="14441" width="20.140625" style="25" bestFit="1" customWidth="1"/>
    <col min="14442" max="14444" width="21.28515625" style="25" bestFit="1" customWidth="1"/>
    <col min="14445" max="14592" width="11.42578125" style="25"/>
    <col min="14593" max="14593" width="43.28515625" style="25" customWidth="1"/>
    <col min="14594" max="14594" width="10.28515625" style="25" customWidth="1"/>
    <col min="14595" max="14595" width="18.5703125" style="25" customWidth="1"/>
    <col min="14596" max="14596" width="11.28515625" style="25" bestFit="1" customWidth="1"/>
    <col min="14597" max="14597" width="22.7109375" style="25" customWidth="1"/>
    <col min="14598" max="14598" width="11.85546875" style="25" bestFit="1" customWidth="1"/>
    <col min="14599" max="14599" width="20.28515625" style="25" customWidth="1"/>
    <col min="14600" max="14600" width="7.7109375" style="25" customWidth="1"/>
    <col min="14601" max="14601" width="15.7109375" style="25" customWidth="1"/>
    <col min="14602" max="14602" width="11.140625" style="25" customWidth="1"/>
    <col min="14603" max="14603" width="17.28515625" style="25" customWidth="1"/>
    <col min="14604" max="14604" width="11.42578125" style="25"/>
    <col min="14605" max="14613" width="20.140625" style="25" customWidth="1"/>
    <col min="14614" max="14616" width="21.28515625" style="25" customWidth="1"/>
    <col min="14617" max="14625" width="20.140625" style="25" customWidth="1"/>
    <col min="14626" max="14628" width="21.28515625" style="25" customWidth="1"/>
    <col min="14629" max="14637" width="20.140625" style="25" customWidth="1"/>
    <col min="14638" max="14640" width="21.28515625" style="25" customWidth="1"/>
    <col min="14641" max="14649" width="20.140625" style="25" customWidth="1"/>
    <col min="14650" max="14652" width="21.28515625" style="25" customWidth="1"/>
    <col min="14653" max="14661" width="20" style="25" customWidth="1"/>
    <col min="14662" max="14664" width="21.140625" style="25" customWidth="1"/>
    <col min="14665" max="14673" width="20" style="25" customWidth="1"/>
    <col min="14674" max="14676" width="21.140625" style="25" customWidth="1"/>
    <col min="14677" max="14685" width="20.140625" style="25" customWidth="1"/>
    <col min="14686" max="14688" width="21.28515625" style="25" customWidth="1"/>
    <col min="14689" max="14697" width="20.140625" style="25" bestFit="1" customWidth="1"/>
    <col min="14698" max="14700" width="21.28515625" style="25" bestFit="1" customWidth="1"/>
    <col min="14701" max="14848" width="11.42578125" style="25"/>
    <col min="14849" max="14849" width="43.28515625" style="25" customWidth="1"/>
    <col min="14850" max="14850" width="10.28515625" style="25" customWidth="1"/>
    <col min="14851" max="14851" width="18.5703125" style="25" customWidth="1"/>
    <col min="14852" max="14852" width="11.28515625" style="25" bestFit="1" customWidth="1"/>
    <col min="14853" max="14853" width="22.7109375" style="25" customWidth="1"/>
    <col min="14854" max="14854" width="11.85546875" style="25" bestFit="1" customWidth="1"/>
    <col min="14855" max="14855" width="20.28515625" style="25" customWidth="1"/>
    <col min="14856" max="14856" width="7.7109375" style="25" customWidth="1"/>
    <col min="14857" max="14857" width="15.7109375" style="25" customWidth="1"/>
    <col min="14858" max="14858" width="11.140625" style="25" customWidth="1"/>
    <col min="14859" max="14859" width="17.28515625" style="25" customWidth="1"/>
    <col min="14860" max="14860" width="11.42578125" style="25"/>
    <col min="14861" max="14869" width="20.140625" style="25" customWidth="1"/>
    <col min="14870" max="14872" width="21.28515625" style="25" customWidth="1"/>
    <col min="14873" max="14881" width="20.140625" style="25" customWidth="1"/>
    <col min="14882" max="14884" width="21.28515625" style="25" customWidth="1"/>
    <col min="14885" max="14893" width="20.140625" style="25" customWidth="1"/>
    <col min="14894" max="14896" width="21.28515625" style="25" customWidth="1"/>
    <col min="14897" max="14905" width="20.140625" style="25" customWidth="1"/>
    <col min="14906" max="14908" width="21.28515625" style="25" customWidth="1"/>
    <col min="14909" max="14917" width="20" style="25" customWidth="1"/>
    <col min="14918" max="14920" width="21.140625" style="25" customWidth="1"/>
    <col min="14921" max="14929" width="20" style="25" customWidth="1"/>
    <col min="14930" max="14932" width="21.140625" style="25" customWidth="1"/>
    <col min="14933" max="14941" width="20.140625" style="25" customWidth="1"/>
    <col min="14942" max="14944" width="21.28515625" style="25" customWidth="1"/>
    <col min="14945" max="14953" width="20.140625" style="25" bestFit="1" customWidth="1"/>
    <col min="14954" max="14956" width="21.28515625" style="25" bestFit="1" customWidth="1"/>
    <col min="14957" max="15104" width="11.42578125" style="25"/>
    <col min="15105" max="15105" width="43.28515625" style="25" customWidth="1"/>
    <col min="15106" max="15106" width="10.28515625" style="25" customWidth="1"/>
    <col min="15107" max="15107" width="18.5703125" style="25" customWidth="1"/>
    <col min="15108" max="15108" width="11.28515625" style="25" bestFit="1" customWidth="1"/>
    <col min="15109" max="15109" width="22.7109375" style="25" customWidth="1"/>
    <col min="15110" max="15110" width="11.85546875" style="25" bestFit="1" customWidth="1"/>
    <col min="15111" max="15111" width="20.28515625" style="25" customWidth="1"/>
    <col min="15112" max="15112" width="7.7109375" style="25" customWidth="1"/>
    <col min="15113" max="15113" width="15.7109375" style="25" customWidth="1"/>
    <col min="15114" max="15114" width="11.140625" style="25" customWidth="1"/>
    <col min="15115" max="15115" width="17.28515625" style="25" customWidth="1"/>
    <col min="15116" max="15116" width="11.42578125" style="25"/>
    <col min="15117" max="15125" width="20.140625" style="25" customWidth="1"/>
    <col min="15126" max="15128" width="21.28515625" style="25" customWidth="1"/>
    <col min="15129" max="15137" width="20.140625" style="25" customWidth="1"/>
    <col min="15138" max="15140" width="21.28515625" style="25" customWidth="1"/>
    <col min="15141" max="15149" width="20.140625" style="25" customWidth="1"/>
    <col min="15150" max="15152" width="21.28515625" style="25" customWidth="1"/>
    <col min="15153" max="15161" width="20.140625" style="25" customWidth="1"/>
    <col min="15162" max="15164" width="21.28515625" style="25" customWidth="1"/>
    <col min="15165" max="15173" width="20" style="25" customWidth="1"/>
    <col min="15174" max="15176" width="21.140625" style="25" customWidth="1"/>
    <col min="15177" max="15185" width="20" style="25" customWidth="1"/>
    <col min="15186" max="15188" width="21.140625" style="25" customWidth="1"/>
    <col min="15189" max="15197" width="20.140625" style="25" customWidth="1"/>
    <col min="15198" max="15200" width="21.28515625" style="25" customWidth="1"/>
    <col min="15201" max="15209" width="20.140625" style="25" bestFit="1" customWidth="1"/>
    <col min="15210" max="15212" width="21.28515625" style="25" bestFit="1" customWidth="1"/>
    <col min="15213" max="15360" width="11.42578125" style="25"/>
    <col min="15361" max="15361" width="43.28515625" style="25" customWidth="1"/>
    <col min="15362" max="15362" width="10.28515625" style="25" customWidth="1"/>
    <col min="15363" max="15363" width="18.5703125" style="25" customWidth="1"/>
    <col min="15364" max="15364" width="11.28515625" style="25" bestFit="1" customWidth="1"/>
    <col min="15365" max="15365" width="22.7109375" style="25" customWidth="1"/>
    <col min="15366" max="15366" width="11.85546875" style="25" bestFit="1" customWidth="1"/>
    <col min="15367" max="15367" width="20.28515625" style="25" customWidth="1"/>
    <col min="15368" max="15368" width="7.7109375" style="25" customWidth="1"/>
    <col min="15369" max="15369" width="15.7109375" style="25" customWidth="1"/>
    <col min="15370" max="15370" width="11.140625" style="25" customWidth="1"/>
    <col min="15371" max="15371" width="17.28515625" style="25" customWidth="1"/>
    <col min="15372" max="15372" width="11.42578125" style="25"/>
    <col min="15373" max="15381" width="20.140625" style="25" customWidth="1"/>
    <col min="15382" max="15384" width="21.28515625" style="25" customWidth="1"/>
    <col min="15385" max="15393" width="20.140625" style="25" customWidth="1"/>
    <col min="15394" max="15396" width="21.28515625" style="25" customWidth="1"/>
    <col min="15397" max="15405" width="20.140625" style="25" customWidth="1"/>
    <col min="15406" max="15408" width="21.28515625" style="25" customWidth="1"/>
    <col min="15409" max="15417" width="20.140625" style="25" customWidth="1"/>
    <col min="15418" max="15420" width="21.28515625" style="25" customWidth="1"/>
    <col min="15421" max="15429" width="20" style="25" customWidth="1"/>
    <col min="15430" max="15432" width="21.140625" style="25" customWidth="1"/>
    <col min="15433" max="15441" width="20" style="25" customWidth="1"/>
    <col min="15442" max="15444" width="21.140625" style="25" customWidth="1"/>
    <col min="15445" max="15453" width="20.140625" style="25" customWidth="1"/>
    <col min="15454" max="15456" width="21.28515625" style="25" customWidth="1"/>
    <col min="15457" max="15465" width="20.140625" style="25" bestFit="1" customWidth="1"/>
    <col min="15466" max="15468" width="21.28515625" style="25" bestFit="1" customWidth="1"/>
    <col min="15469" max="15616" width="11.42578125" style="25"/>
    <col min="15617" max="15617" width="43.28515625" style="25" customWidth="1"/>
    <col min="15618" max="15618" width="10.28515625" style="25" customWidth="1"/>
    <col min="15619" max="15619" width="18.5703125" style="25" customWidth="1"/>
    <col min="15620" max="15620" width="11.28515625" style="25" bestFit="1" customWidth="1"/>
    <col min="15621" max="15621" width="22.7109375" style="25" customWidth="1"/>
    <col min="15622" max="15622" width="11.85546875" style="25" bestFit="1" customWidth="1"/>
    <col min="15623" max="15623" width="20.28515625" style="25" customWidth="1"/>
    <col min="15624" max="15624" width="7.7109375" style="25" customWidth="1"/>
    <col min="15625" max="15625" width="15.7109375" style="25" customWidth="1"/>
    <col min="15626" max="15626" width="11.140625" style="25" customWidth="1"/>
    <col min="15627" max="15627" width="17.28515625" style="25" customWidth="1"/>
    <col min="15628" max="15628" width="11.42578125" style="25"/>
    <col min="15629" max="15637" width="20.140625" style="25" customWidth="1"/>
    <col min="15638" max="15640" width="21.28515625" style="25" customWidth="1"/>
    <col min="15641" max="15649" width="20.140625" style="25" customWidth="1"/>
    <col min="15650" max="15652" width="21.28515625" style="25" customWidth="1"/>
    <col min="15653" max="15661" width="20.140625" style="25" customWidth="1"/>
    <col min="15662" max="15664" width="21.28515625" style="25" customWidth="1"/>
    <col min="15665" max="15673" width="20.140625" style="25" customWidth="1"/>
    <col min="15674" max="15676" width="21.28515625" style="25" customWidth="1"/>
    <col min="15677" max="15685" width="20" style="25" customWidth="1"/>
    <col min="15686" max="15688" width="21.140625" style="25" customWidth="1"/>
    <col min="15689" max="15697" width="20" style="25" customWidth="1"/>
    <col min="15698" max="15700" width="21.140625" style="25" customWidth="1"/>
    <col min="15701" max="15709" width="20.140625" style="25" customWidth="1"/>
    <col min="15710" max="15712" width="21.28515625" style="25" customWidth="1"/>
    <col min="15713" max="15721" width="20.140625" style="25" bestFit="1" customWidth="1"/>
    <col min="15722" max="15724" width="21.28515625" style="25" bestFit="1" customWidth="1"/>
    <col min="15725" max="15872" width="11.42578125" style="25"/>
    <col min="15873" max="15873" width="43.28515625" style="25" customWidth="1"/>
    <col min="15874" max="15874" width="10.28515625" style="25" customWidth="1"/>
    <col min="15875" max="15875" width="18.5703125" style="25" customWidth="1"/>
    <col min="15876" max="15876" width="11.28515625" style="25" bestFit="1" customWidth="1"/>
    <col min="15877" max="15877" width="22.7109375" style="25" customWidth="1"/>
    <col min="15878" max="15878" width="11.85546875" style="25" bestFit="1" customWidth="1"/>
    <col min="15879" max="15879" width="20.28515625" style="25" customWidth="1"/>
    <col min="15880" max="15880" width="7.7109375" style="25" customWidth="1"/>
    <col min="15881" max="15881" width="15.7109375" style="25" customWidth="1"/>
    <col min="15882" max="15882" width="11.140625" style="25" customWidth="1"/>
    <col min="15883" max="15883" width="17.28515625" style="25" customWidth="1"/>
    <col min="15884" max="15884" width="11.42578125" style="25"/>
    <col min="15885" max="15893" width="20.140625" style="25" customWidth="1"/>
    <col min="15894" max="15896" width="21.28515625" style="25" customWidth="1"/>
    <col min="15897" max="15905" width="20.140625" style="25" customWidth="1"/>
    <col min="15906" max="15908" width="21.28515625" style="25" customWidth="1"/>
    <col min="15909" max="15917" width="20.140625" style="25" customWidth="1"/>
    <col min="15918" max="15920" width="21.28515625" style="25" customWidth="1"/>
    <col min="15921" max="15929" width="20.140625" style="25" customWidth="1"/>
    <col min="15930" max="15932" width="21.28515625" style="25" customWidth="1"/>
    <col min="15933" max="15941" width="20" style="25" customWidth="1"/>
    <col min="15942" max="15944" width="21.140625" style="25" customWidth="1"/>
    <col min="15945" max="15953" width="20" style="25" customWidth="1"/>
    <col min="15954" max="15956" width="21.140625" style="25" customWidth="1"/>
    <col min="15957" max="15965" width="20.140625" style="25" customWidth="1"/>
    <col min="15966" max="15968" width="21.28515625" style="25" customWidth="1"/>
    <col min="15969" max="15977" width="20.140625" style="25" bestFit="1" customWidth="1"/>
    <col min="15978" max="15980" width="21.28515625" style="25" bestFit="1" customWidth="1"/>
    <col min="15981" max="16128" width="11.42578125" style="25"/>
    <col min="16129" max="16129" width="43.28515625" style="25" customWidth="1"/>
    <col min="16130" max="16130" width="10.28515625" style="25" customWidth="1"/>
    <col min="16131" max="16131" width="18.5703125" style="25" customWidth="1"/>
    <col min="16132" max="16132" width="11.28515625" style="25" bestFit="1" customWidth="1"/>
    <col min="16133" max="16133" width="22.7109375" style="25" customWidth="1"/>
    <col min="16134" max="16134" width="11.85546875" style="25" bestFit="1" customWidth="1"/>
    <col min="16135" max="16135" width="20.28515625" style="25" customWidth="1"/>
    <col min="16136" max="16136" width="7.7109375" style="25" customWidth="1"/>
    <col min="16137" max="16137" width="15.7109375" style="25" customWidth="1"/>
    <col min="16138" max="16138" width="11.140625" style="25" customWidth="1"/>
    <col min="16139" max="16139" width="17.28515625" style="25" customWidth="1"/>
    <col min="16140" max="16140" width="11.42578125" style="25"/>
    <col min="16141" max="16149" width="20.140625" style="25" customWidth="1"/>
    <col min="16150" max="16152" width="21.28515625" style="25" customWidth="1"/>
    <col min="16153" max="16161" width="20.140625" style="25" customWidth="1"/>
    <col min="16162" max="16164" width="21.28515625" style="25" customWidth="1"/>
    <col min="16165" max="16173" width="20.140625" style="25" customWidth="1"/>
    <col min="16174" max="16176" width="21.28515625" style="25" customWidth="1"/>
    <col min="16177" max="16185" width="20.140625" style="25" customWidth="1"/>
    <col min="16186" max="16188" width="21.28515625" style="25" customWidth="1"/>
    <col min="16189" max="16197" width="20" style="25" customWidth="1"/>
    <col min="16198" max="16200" width="21.140625" style="25" customWidth="1"/>
    <col min="16201" max="16209" width="20" style="25" customWidth="1"/>
    <col min="16210" max="16212" width="21.140625" style="25" customWidth="1"/>
    <col min="16213" max="16221" width="20.140625" style="25" customWidth="1"/>
    <col min="16222" max="16224" width="21.28515625" style="25" customWidth="1"/>
    <col min="16225" max="16233" width="20.140625" style="25" bestFit="1" customWidth="1"/>
    <col min="16234" max="16236" width="21.28515625" style="25" bestFit="1" customWidth="1"/>
    <col min="16237" max="16384" width="11.42578125" style="25"/>
  </cols>
  <sheetData>
    <row r="1" spans="1:108" ht="18" customHeight="1" thickBot="1" x14ac:dyDescent="0.25">
      <c r="K1" s="26" t="s">
        <v>34</v>
      </c>
    </row>
    <row r="2" spans="1:108" x14ac:dyDescent="0.2">
      <c r="K2" s="27"/>
    </row>
    <row r="4" spans="1:108" ht="23.25" x14ac:dyDescent="0.35">
      <c r="A4" s="335" t="s">
        <v>10</v>
      </c>
      <c r="B4" s="335"/>
      <c r="C4" s="335"/>
      <c r="D4" s="335"/>
      <c r="E4" s="335"/>
      <c r="F4" s="335"/>
      <c r="G4" s="335"/>
      <c r="H4" s="335"/>
      <c r="I4" s="335"/>
      <c r="J4" s="335"/>
      <c r="K4" s="335"/>
    </row>
    <row r="5" spans="1:108" ht="23.25" x14ac:dyDescent="0.35">
      <c r="A5" s="335" t="s">
        <v>35</v>
      </c>
      <c r="B5" s="335"/>
      <c r="C5" s="335"/>
      <c r="D5" s="335"/>
      <c r="E5" s="335"/>
      <c r="F5" s="335"/>
      <c r="G5" s="335"/>
      <c r="H5" s="335"/>
      <c r="I5" s="335"/>
      <c r="J5" s="335"/>
      <c r="K5" s="335"/>
    </row>
    <row r="6" spans="1:108" ht="23.25" x14ac:dyDescent="0.35">
      <c r="A6" s="335" t="s">
        <v>19</v>
      </c>
      <c r="B6" s="335"/>
      <c r="C6" s="335"/>
      <c r="D6" s="335"/>
      <c r="E6" s="335"/>
      <c r="F6" s="335"/>
      <c r="G6" s="335"/>
      <c r="H6" s="335"/>
      <c r="I6" s="335"/>
      <c r="J6" s="335"/>
      <c r="K6" s="335"/>
    </row>
    <row r="7" spans="1:108" ht="18" x14ac:dyDescent="0.25">
      <c r="A7" s="336" t="s">
        <v>80</v>
      </c>
      <c r="B7" s="336"/>
      <c r="C7" s="336"/>
      <c r="D7" s="336"/>
      <c r="E7" s="336"/>
      <c r="F7" s="336"/>
      <c r="G7" s="336"/>
      <c r="H7" s="336"/>
      <c r="I7" s="336"/>
      <c r="J7" s="336"/>
      <c r="K7" s="336"/>
    </row>
    <row r="8" spans="1:108" ht="18" x14ac:dyDescent="0.25">
      <c r="A8" s="336" t="s">
        <v>37</v>
      </c>
      <c r="B8" s="336"/>
      <c r="C8" s="336"/>
      <c r="D8" s="336"/>
      <c r="E8" s="336"/>
      <c r="F8" s="336"/>
      <c r="G8" s="336"/>
      <c r="H8" s="336"/>
      <c r="I8" s="336"/>
      <c r="J8" s="336"/>
      <c r="K8" s="336"/>
    </row>
    <row r="9" spans="1:108" x14ac:dyDescent="0.2">
      <c r="A9" s="49"/>
      <c r="B9" s="49"/>
      <c r="C9" s="49"/>
      <c r="D9" s="49"/>
      <c r="E9" s="49"/>
      <c r="F9" s="49"/>
      <c r="G9" s="49"/>
      <c r="H9" s="49"/>
      <c r="I9" s="49"/>
      <c r="J9" s="49"/>
      <c r="K9" s="49"/>
    </row>
    <row r="10" spans="1:108" ht="13.5" thickBot="1" x14ac:dyDescent="0.25"/>
    <row r="11" spans="1:108" ht="20.100000000000001" customHeight="1" thickBot="1" x14ac:dyDescent="0.25">
      <c r="A11" s="337" t="s">
        <v>38</v>
      </c>
      <c r="B11" s="333" t="s">
        <v>1</v>
      </c>
      <c r="C11" s="334"/>
      <c r="D11" s="333" t="s">
        <v>39</v>
      </c>
      <c r="E11" s="334"/>
      <c r="F11" s="333" t="s">
        <v>40</v>
      </c>
      <c r="G11" s="334"/>
      <c r="H11" s="333" t="s">
        <v>41</v>
      </c>
      <c r="I11" s="334"/>
      <c r="J11" s="333" t="s">
        <v>42</v>
      </c>
      <c r="K11" s="334"/>
    </row>
    <row r="12" spans="1:108" ht="20.100000000000001" customHeight="1" thickBot="1" x14ac:dyDescent="0.25">
      <c r="A12" s="338"/>
      <c r="B12" s="29" t="s">
        <v>3</v>
      </c>
      <c r="C12" s="29" t="s">
        <v>4</v>
      </c>
      <c r="D12" s="29" t="s">
        <v>3</v>
      </c>
      <c r="E12" s="29" t="s">
        <v>4</v>
      </c>
      <c r="F12" s="29" t="s">
        <v>3</v>
      </c>
      <c r="G12" s="29" t="s">
        <v>4</v>
      </c>
      <c r="H12" s="29" t="s">
        <v>3</v>
      </c>
      <c r="I12" s="29" t="s">
        <v>4</v>
      </c>
      <c r="J12" s="29" t="s">
        <v>3</v>
      </c>
      <c r="K12" s="29" t="s">
        <v>4</v>
      </c>
    </row>
    <row r="13" spans="1:108" ht="15" customHeight="1" x14ac:dyDescent="0.2">
      <c r="A13" s="30"/>
      <c r="B13" s="30"/>
      <c r="C13" s="30"/>
      <c r="D13" s="30"/>
      <c r="E13" s="30"/>
      <c r="F13" s="30"/>
      <c r="G13" s="30"/>
      <c r="H13" s="30"/>
      <c r="I13" s="30"/>
      <c r="J13" s="30"/>
      <c r="K13" s="30"/>
    </row>
    <row r="14" spans="1:108" ht="15" customHeight="1" x14ac:dyDescent="0.2">
      <c r="A14" s="30"/>
      <c r="B14" s="30"/>
      <c r="C14" s="30"/>
      <c r="D14" s="30"/>
      <c r="E14" s="30"/>
      <c r="F14" s="30"/>
      <c r="G14" s="30"/>
      <c r="H14" s="30"/>
      <c r="I14" s="30"/>
      <c r="J14" s="30"/>
      <c r="K14" s="30"/>
    </row>
    <row r="15" spans="1:108" ht="15" customHeight="1" x14ac:dyDescent="0.2">
      <c r="A15" s="31" t="s">
        <v>43</v>
      </c>
      <c r="B15" s="32">
        <v>126625</v>
      </c>
      <c r="C15" s="32">
        <v>38920559026.579994</v>
      </c>
      <c r="D15" s="33">
        <v>21785</v>
      </c>
      <c r="E15" s="33">
        <v>25376413387.279999</v>
      </c>
      <c r="F15" s="33">
        <v>94498</v>
      </c>
      <c r="G15" s="33">
        <v>6565257425.6199999</v>
      </c>
      <c r="H15" s="33">
        <v>2271</v>
      </c>
      <c r="I15" s="33">
        <v>2605112086.7199998</v>
      </c>
      <c r="J15" s="33">
        <v>8071</v>
      </c>
      <c r="K15" s="33">
        <v>4373776126.96</v>
      </c>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c r="DA15" s="34"/>
      <c r="DB15" s="34"/>
      <c r="DC15" s="34"/>
      <c r="DD15" s="34"/>
    </row>
    <row r="16" spans="1:108" ht="15" customHeight="1" x14ac:dyDescent="0.2">
      <c r="A16" s="30"/>
      <c r="B16" s="50"/>
      <c r="C16" s="50"/>
      <c r="D16" s="43"/>
      <c r="E16" s="43"/>
      <c r="F16" s="43"/>
      <c r="G16" s="43"/>
      <c r="H16" s="43"/>
      <c r="I16" s="43"/>
      <c r="J16" s="43"/>
      <c r="K16" s="43"/>
    </row>
    <row r="17" spans="1:11" ht="15" customHeight="1" x14ac:dyDescent="0.2">
      <c r="A17" s="30"/>
      <c r="B17" s="50"/>
      <c r="C17" s="50"/>
      <c r="D17" s="43"/>
      <c r="E17" s="43"/>
      <c r="F17" s="43"/>
      <c r="G17" s="43"/>
      <c r="H17" s="43"/>
      <c r="I17" s="43"/>
      <c r="J17" s="43"/>
      <c r="K17" s="43"/>
    </row>
    <row r="18" spans="1:11" ht="15" customHeight="1" x14ac:dyDescent="0.2">
      <c r="A18" s="31" t="s">
        <v>44</v>
      </c>
      <c r="B18" s="32">
        <v>52272</v>
      </c>
      <c r="C18" s="32">
        <v>51332952945.940002</v>
      </c>
      <c r="D18" s="33">
        <v>4331</v>
      </c>
      <c r="E18" s="33">
        <v>43963829541.919998</v>
      </c>
      <c r="F18" s="33">
        <v>40807</v>
      </c>
      <c r="G18" s="33">
        <v>4009418182.25</v>
      </c>
      <c r="H18" s="33">
        <v>4395</v>
      </c>
      <c r="I18" s="33">
        <v>1539182768.05</v>
      </c>
      <c r="J18" s="33">
        <v>2739</v>
      </c>
      <c r="K18" s="33">
        <v>1820522453.7199998</v>
      </c>
    </row>
    <row r="19" spans="1:11" ht="15" customHeight="1" x14ac:dyDescent="0.2">
      <c r="A19" s="31"/>
      <c r="B19" s="32"/>
      <c r="C19" s="32"/>
      <c r="D19" s="33"/>
      <c r="E19" s="33"/>
      <c r="F19" s="33"/>
      <c r="G19" s="33"/>
      <c r="H19" s="33"/>
      <c r="I19" s="33"/>
      <c r="J19" s="33"/>
      <c r="K19" s="33"/>
    </row>
    <row r="20" spans="1:11" ht="15" customHeight="1" x14ac:dyDescent="0.2">
      <c r="A20" s="30"/>
      <c r="B20" s="50"/>
      <c r="C20" s="50"/>
      <c r="D20" s="43"/>
      <c r="E20" s="43"/>
      <c r="F20" s="43"/>
      <c r="G20" s="43"/>
      <c r="H20" s="43"/>
      <c r="I20" s="43"/>
      <c r="J20" s="43"/>
      <c r="K20" s="43"/>
    </row>
    <row r="21" spans="1:11" ht="15" customHeight="1" x14ac:dyDescent="0.2">
      <c r="A21" s="30" t="s">
        <v>45</v>
      </c>
      <c r="B21" s="50">
        <v>51625</v>
      </c>
      <c r="C21" s="50">
        <v>19871046743.25</v>
      </c>
      <c r="D21" s="43">
        <v>4050</v>
      </c>
      <c r="E21" s="43">
        <v>15202759654.34</v>
      </c>
      <c r="F21" s="43">
        <v>40502</v>
      </c>
      <c r="G21" s="43">
        <v>2647305018.2800002</v>
      </c>
      <c r="H21" s="43">
        <v>4360</v>
      </c>
      <c r="I21" s="43">
        <v>616215055.28999996</v>
      </c>
      <c r="J21" s="43">
        <v>2713</v>
      </c>
      <c r="K21" s="43">
        <v>1404767015.3399999</v>
      </c>
    </row>
    <row r="22" spans="1:11" ht="15" customHeight="1" x14ac:dyDescent="0.2">
      <c r="A22" s="30" t="s">
        <v>46</v>
      </c>
      <c r="B22" s="50">
        <v>500</v>
      </c>
      <c r="C22" s="50">
        <v>30392857643.019997</v>
      </c>
      <c r="D22" s="43">
        <v>163</v>
      </c>
      <c r="E22" s="43">
        <v>28451068148.759998</v>
      </c>
      <c r="F22" s="43">
        <v>305</v>
      </c>
      <c r="G22" s="43">
        <v>1073698987.39</v>
      </c>
      <c r="H22" s="43">
        <v>10</v>
      </c>
      <c r="I22" s="43">
        <v>728541500.50999999</v>
      </c>
      <c r="J22" s="43">
        <v>22</v>
      </c>
      <c r="K22" s="43">
        <v>139549006.36000001</v>
      </c>
    </row>
    <row r="23" spans="1:11" ht="15" customHeight="1" x14ac:dyDescent="0.2">
      <c r="A23" s="30" t="s">
        <v>47</v>
      </c>
      <c r="B23" s="50">
        <v>147</v>
      </c>
      <c r="C23" s="50">
        <v>1069048559.67</v>
      </c>
      <c r="D23" s="43">
        <v>118</v>
      </c>
      <c r="E23" s="43">
        <v>310001738.81999999</v>
      </c>
      <c r="F23" s="43">
        <v>0</v>
      </c>
      <c r="G23" s="43">
        <v>288414176.57999998</v>
      </c>
      <c r="H23" s="43">
        <v>25</v>
      </c>
      <c r="I23" s="43">
        <v>194426212.25</v>
      </c>
      <c r="J23" s="43">
        <v>4</v>
      </c>
      <c r="K23" s="43">
        <v>276206432.01999998</v>
      </c>
    </row>
    <row r="24" spans="1:11" ht="15" customHeight="1" x14ac:dyDescent="0.2">
      <c r="A24" s="30"/>
      <c r="B24" s="50"/>
      <c r="C24" s="50"/>
      <c r="D24" s="43"/>
      <c r="E24" s="43"/>
      <c r="F24" s="43"/>
      <c r="G24" s="43"/>
      <c r="H24" s="43"/>
      <c r="I24" s="43"/>
      <c r="J24" s="43"/>
      <c r="K24" s="43"/>
    </row>
    <row r="25" spans="1:11" ht="15" customHeight="1" x14ac:dyDescent="0.2">
      <c r="A25" s="30"/>
      <c r="B25" s="50"/>
      <c r="C25" s="50"/>
      <c r="D25" s="43"/>
      <c r="E25" s="43"/>
      <c r="F25" s="43"/>
      <c r="G25" s="43"/>
      <c r="H25" s="43"/>
      <c r="I25" s="43"/>
      <c r="J25" s="43"/>
      <c r="K25" s="43"/>
    </row>
    <row r="26" spans="1:11" ht="15" customHeight="1" x14ac:dyDescent="0.2">
      <c r="A26" s="31" t="s">
        <v>48</v>
      </c>
      <c r="B26" s="32">
        <v>47184</v>
      </c>
      <c r="C26" s="32">
        <v>49498164101.859993</v>
      </c>
      <c r="D26" s="33">
        <v>4078</v>
      </c>
      <c r="E26" s="33">
        <v>41817146161.929993</v>
      </c>
      <c r="F26" s="33">
        <v>36464</v>
      </c>
      <c r="G26" s="33">
        <v>2290266421.5699997</v>
      </c>
      <c r="H26" s="33">
        <v>4499</v>
      </c>
      <c r="I26" s="33">
        <v>3093777276.8500004</v>
      </c>
      <c r="J26" s="33">
        <v>2143</v>
      </c>
      <c r="K26" s="33">
        <v>2296974241.5099998</v>
      </c>
    </row>
    <row r="27" spans="1:11" ht="15" customHeight="1" x14ac:dyDescent="0.2">
      <c r="A27" s="30"/>
      <c r="B27" s="50"/>
      <c r="C27" s="50"/>
      <c r="D27" s="43"/>
      <c r="E27" s="43"/>
      <c r="F27" s="43"/>
      <c r="G27" s="43"/>
      <c r="H27" s="43"/>
      <c r="I27" s="43"/>
      <c r="J27" s="43"/>
      <c r="K27" s="43"/>
    </row>
    <row r="28" spans="1:11" ht="15" customHeight="1" x14ac:dyDescent="0.2">
      <c r="A28" s="30"/>
      <c r="B28" s="50"/>
      <c r="C28" s="50"/>
      <c r="D28" s="43"/>
      <c r="E28" s="43"/>
      <c r="F28" s="43"/>
      <c r="G28" s="43"/>
      <c r="H28" s="43"/>
      <c r="I28" s="43"/>
      <c r="J28" s="43"/>
      <c r="K28" s="43"/>
    </row>
    <row r="29" spans="1:11" ht="15" customHeight="1" x14ac:dyDescent="0.2">
      <c r="A29" s="30" t="s">
        <v>49</v>
      </c>
      <c r="B29" s="50">
        <v>1096</v>
      </c>
      <c r="C29" s="50">
        <v>5821629.1399999997</v>
      </c>
      <c r="D29" s="43">
        <v>21</v>
      </c>
      <c r="E29" s="43">
        <v>321603.34000000003</v>
      </c>
      <c r="F29" s="43">
        <v>1048</v>
      </c>
      <c r="G29" s="43">
        <v>5345055.8600000003</v>
      </c>
      <c r="H29" s="43">
        <v>6</v>
      </c>
      <c r="I29" s="43">
        <v>32760.63</v>
      </c>
      <c r="J29" s="43">
        <v>21</v>
      </c>
      <c r="K29" s="43">
        <v>122209.31</v>
      </c>
    </row>
    <row r="30" spans="1:11" ht="15" customHeight="1" x14ac:dyDescent="0.2">
      <c r="A30" s="30" t="s">
        <v>46</v>
      </c>
      <c r="B30" s="50">
        <v>440</v>
      </c>
      <c r="C30" s="50">
        <v>1763481732.8999999</v>
      </c>
      <c r="D30" s="43">
        <v>329</v>
      </c>
      <c r="E30" s="43">
        <v>1638095646.5999999</v>
      </c>
      <c r="F30" s="43">
        <v>104</v>
      </c>
      <c r="G30" s="43">
        <v>68779159.569999993</v>
      </c>
      <c r="H30" s="43">
        <v>7</v>
      </c>
      <c r="I30" s="43">
        <v>34976384.75</v>
      </c>
      <c r="J30" s="43">
        <v>0</v>
      </c>
      <c r="K30" s="43">
        <v>21630541.98</v>
      </c>
    </row>
    <row r="31" spans="1:11" ht="15" customHeight="1" x14ac:dyDescent="0.2">
      <c r="A31" s="30" t="s">
        <v>50</v>
      </c>
      <c r="B31" s="50">
        <v>16251</v>
      </c>
      <c r="C31" s="50">
        <v>28220654646.049999</v>
      </c>
      <c r="D31" s="43">
        <v>2040</v>
      </c>
      <c r="E31" s="43">
        <v>26587950991.849998</v>
      </c>
      <c r="F31" s="43">
        <v>12792</v>
      </c>
      <c r="G31" s="43">
        <v>1152312688.3599999</v>
      </c>
      <c r="H31" s="43">
        <v>296</v>
      </c>
      <c r="I31" s="43">
        <v>244280600.47999999</v>
      </c>
      <c r="J31" s="43">
        <v>1123</v>
      </c>
      <c r="K31" s="43">
        <v>236110365.36000001</v>
      </c>
    </row>
    <row r="32" spans="1:11" ht="15" customHeight="1" x14ac:dyDescent="0.2">
      <c r="A32" s="30" t="s">
        <v>51</v>
      </c>
      <c r="B32" s="50">
        <v>13918</v>
      </c>
      <c r="C32" s="50">
        <v>16715862025.02</v>
      </c>
      <c r="D32" s="43">
        <v>764</v>
      </c>
      <c r="E32" s="43">
        <v>12602299503.65</v>
      </c>
      <c r="F32" s="43">
        <v>8444</v>
      </c>
      <c r="G32" s="43">
        <v>494528146.5</v>
      </c>
      <c r="H32" s="43">
        <v>4169</v>
      </c>
      <c r="I32" s="43">
        <v>2809899962.1100001</v>
      </c>
      <c r="J32" s="43">
        <v>541</v>
      </c>
      <c r="K32" s="43">
        <v>809134412.75999999</v>
      </c>
    </row>
    <row r="33" spans="1:11" ht="15" customHeight="1" x14ac:dyDescent="0.2">
      <c r="A33" s="30" t="s">
        <v>47</v>
      </c>
      <c r="B33" s="50">
        <v>15479</v>
      </c>
      <c r="C33" s="50">
        <v>2792344068.75</v>
      </c>
      <c r="D33" s="43">
        <v>924</v>
      </c>
      <c r="E33" s="43">
        <v>988478416.49000001</v>
      </c>
      <c r="F33" s="43">
        <v>14076</v>
      </c>
      <c r="G33" s="43">
        <v>569301371.27999997</v>
      </c>
      <c r="H33" s="43">
        <v>21</v>
      </c>
      <c r="I33" s="43">
        <v>4587568.88</v>
      </c>
      <c r="J33" s="43">
        <v>458</v>
      </c>
      <c r="K33" s="43">
        <v>1229976712.0999999</v>
      </c>
    </row>
    <row r="34" spans="1:11" ht="15" customHeight="1" x14ac:dyDescent="0.2">
      <c r="A34" s="30"/>
      <c r="B34" s="50"/>
      <c r="C34" s="50"/>
      <c r="D34" s="43"/>
      <c r="E34" s="43"/>
      <c r="F34" s="43"/>
      <c r="G34" s="43"/>
      <c r="H34" s="43"/>
      <c r="I34" s="43"/>
      <c r="J34" s="43"/>
      <c r="K34" s="43"/>
    </row>
    <row r="35" spans="1:11" ht="15" customHeight="1" x14ac:dyDescent="0.2">
      <c r="A35" s="30"/>
      <c r="B35" s="50"/>
      <c r="C35" s="50"/>
      <c r="D35" s="43"/>
      <c r="E35" s="43"/>
      <c r="F35" s="43"/>
      <c r="G35" s="43"/>
      <c r="H35" s="43"/>
      <c r="I35" s="43"/>
      <c r="J35" s="43"/>
      <c r="K35" s="43"/>
    </row>
    <row r="36" spans="1:11" ht="15" customHeight="1" x14ac:dyDescent="0.2">
      <c r="A36" s="31" t="s">
        <v>52</v>
      </c>
      <c r="B36" s="32">
        <v>131713</v>
      </c>
      <c r="C36" s="32">
        <v>40755347870.660004</v>
      </c>
      <c r="D36" s="33">
        <v>22038</v>
      </c>
      <c r="E36" s="33">
        <v>27523096767.270004</v>
      </c>
      <c r="F36" s="33">
        <v>98841</v>
      </c>
      <c r="G36" s="33">
        <v>8284409186.2999992</v>
      </c>
      <c r="H36" s="33">
        <v>2167</v>
      </c>
      <c r="I36" s="33">
        <v>1050517577.9199991</v>
      </c>
      <c r="J36" s="33">
        <v>8667</v>
      </c>
      <c r="K36" s="73">
        <v>3897324339.1700006</v>
      </c>
    </row>
    <row r="37" spans="1:11" ht="15" customHeight="1" thickBot="1" x14ac:dyDescent="0.25">
      <c r="A37" s="37"/>
      <c r="B37" s="37"/>
      <c r="C37" s="37"/>
      <c r="D37" s="44"/>
      <c r="E37" s="44"/>
      <c r="F37" s="44"/>
      <c r="G37" s="44"/>
      <c r="H37" s="44"/>
      <c r="I37" s="44"/>
      <c r="J37" s="44"/>
      <c r="K37" s="44"/>
    </row>
    <row r="38" spans="1:11" x14ac:dyDescent="0.2">
      <c r="A38" s="39" t="s">
        <v>53</v>
      </c>
    </row>
    <row r="39" spans="1:11" x14ac:dyDescent="0.2">
      <c r="A39" s="39" t="s">
        <v>54</v>
      </c>
    </row>
    <row r="40" spans="1:11" x14ac:dyDescent="0.2">
      <c r="A40" s="39" t="s">
        <v>55</v>
      </c>
    </row>
    <row r="41" spans="1:11" x14ac:dyDescent="0.2">
      <c r="A41" s="39" t="s">
        <v>81</v>
      </c>
    </row>
    <row r="42" spans="1:11" x14ac:dyDescent="0.2">
      <c r="A42" s="40" t="s">
        <v>22</v>
      </c>
      <c r="B42" s="41"/>
      <c r="C42" s="41"/>
      <c r="D42" s="41"/>
      <c r="E42" s="41"/>
    </row>
    <row r="44" spans="1:11" x14ac:dyDescent="0.2">
      <c r="E44" s="45"/>
    </row>
    <row r="45" spans="1:11" x14ac:dyDescent="0.2">
      <c r="E45" s="45"/>
    </row>
  </sheetData>
  <mergeCells count="11">
    <mergeCell ref="J11:K11"/>
    <mergeCell ref="A4:K4"/>
    <mergeCell ref="A5:K5"/>
    <mergeCell ref="A6:K6"/>
    <mergeCell ref="A7:K7"/>
    <mergeCell ref="A8:K8"/>
    <mergeCell ref="A11:A12"/>
    <mergeCell ref="B11:C11"/>
    <mergeCell ref="D11:E11"/>
    <mergeCell ref="F11:G11"/>
    <mergeCell ref="H11:I11"/>
  </mergeCells>
  <pageMargins left="0" right="0" top="0" bottom="0" header="0.31496062992125984" footer="0.31496062992125984"/>
  <pageSetup scale="71"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DD48"/>
  <sheetViews>
    <sheetView topLeftCell="A10" workbookViewId="0">
      <selection activeCell="A9" sqref="A9"/>
    </sheetView>
  </sheetViews>
  <sheetFormatPr defaultColWidth="11.42578125" defaultRowHeight="12.75" x14ac:dyDescent="0.2"/>
  <cols>
    <col min="1" max="1" width="43.28515625" style="25" customWidth="1"/>
    <col min="2" max="2" width="11" style="25" bestFit="1" customWidth="1"/>
    <col min="3" max="3" width="18.5703125" style="25" customWidth="1"/>
    <col min="4" max="4" width="11.28515625" style="25" bestFit="1" customWidth="1"/>
    <col min="5" max="5" width="22.7109375" style="25" customWidth="1"/>
    <col min="6" max="6" width="11.85546875" style="25" bestFit="1" customWidth="1"/>
    <col min="7" max="7" width="20.28515625" style="25" customWidth="1"/>
    <col min="8" max="8" width="8.85546875" style="25" customWidth="1"/>
    <col min="9" max="9" width="17.42578125" style="25" bestFit="1" customWidth="1"/>
    <col min="10" max="10" width="11.140625" style="25" customWidth="1"/>
    <col min="11" max="11" width="17.28515625" style="25" customWidth="1"/>
    <col min="12" max="12" width="11.5703125" style="25"/>
    <col min="13" max="21" width="20.140625" style="25" customWidth="1"/>
    <col min="22" max="24" width="21.28515625" style="25" customWidth="1"/>
    <col min="25" max="33" width="20.140625" style="25" customWidth="1"/>
    <col min="34" max="36" width="21.28515625" style="25" customWidth="1"/>
    <col min="37" max="45" width="20.140625" style="25" customWidth="1"/>
    <col min="46" max="48" width="21.28515625" style="25" customWidth="1"/>
    <col min="49" max="57" width="20.140625" style="25" customWidth="1"/>
    <col min="58" max="60" width="21.28515625" style="25" customWidth="1"/>
    <col min="61" max="69" width="20" style="25" customWidth="1"/>
    <col min="70" max="72" width="21.140625" style="25" customWidth="1"/>
    <col min="73" max="81" width="20" style="25" customWidth="1"/>
    <col min="82" max="84" width="21.140625" style="25" customWidth="1"/>
    <col min="85" max="93" width="20.140625" style="25" customWidth="1"/>
    <col min="94" max="96" width="21.28515625" style="25" customWidth="1"/>
    <col min="97" max="105" width="20.140625" style="25" bestFit="1" customWidth="1"/>
    <col min="106" max="108" width="21.28515625" style="25" bestFit="1" customWidth="1"/>
    <col min="109" max="256" width="11.5703125" style="25"/>
    <col min="257" max="257" width="43.28515625" style="25" customWidth="1"/>
    <col min="258" max="258" width="10.28515625" style="25" customWidth="1"/>
    <col min="259" max="259" width="18.5703125" style="25" customWidth="1"/>
    <col min="260" max="260" width="11.28515625" style="25" bestFit="1" customWidth="1"/>
    <col min="261" max="261" width="22.7109375" style="25" customWidth="1"/>
    <col min="262" max="262" width="11.85546875" style="25" bestFit="1" customWidth="1"/>
    <col min="263" max="263" width="20.28515625" style="25" customWidth="1"/>
    <col min="264" max="264" width="7.7109375" style="25" customWidth="1"/>
    <col min="265" max="265" width="15.7109375" style="25" customWidth="1"/>
    <col min="266" max="266" width="11.140625" style="25" customWidth="1"/>
    <col min="267" max="267" width="17.28515625" style="25" customWidth="1"/>
    <col min="268" max="268" width="11.5703125" style="25"/>
    <col min="269" max="277" width="20.140625" style="25" customWidth="1"/>
    <col min="278" max="280" width="21.28515625" style="25" customWidth="1"/>
    <col min="281" max="289" width="20.140625" style="25" customWidth="1"/>
    <col min="290" max="292" width="21.28515625" style="25" customWidth="1"/>
    <col min="293" max="301" width="20.140625" style="25" customWidth="1"/>
    <col min="302" max="304" width="21.28515625" style="25" customWidth="1"/>
    <col min="305" max="313" width="20.140625" style="25" customWidth="1"/>
    <col min="314" max="316" width="21.28515625" style="25" customWidth="1"/>
    <col min="317" max="325" width="20" style="25" customWidth="1"/>
    <col min="326" max="328" width="21.140625" style="25" customWidth="1"/>
    <col min="329" max="337" width="20" style="25" customWidth="1"/>
    <col min="338" max="340" width="21.140625" style="25" customWidth="1"/>
    <col min="341" max="349" width="20.140625" style="25" customWidth="1"/>
    <col min="350" max="352" width="21.28515625" style="25" customWidth="1"/>
    <col min="353" max="361" width="20.140625" style="25" bestFit="1" customWidth="1"/>
    <col min="362" max="364" width="21.28515625" style="25" bestFit="1" customWidth="1"/>
    <col min="365" max="512" width="11.5703125" style="25"/>
    <col min="513" max="513" width="43.28515625" style="25" customWidth="1"/>
    <col min="514" max="514" width="10.28515625" style="25" customWidth="1"/>
    <col min="515" max="515" width="18.5703125" style="25" customWidth="1"/>
    <col min="516" max="516" width="11.28515625" style="25" bestFit="1" customWidth="1"/>
    <col min="517" max="517" width="22.7109375" style="25" customWidth="1"/>
    <col min="518" max="518" width="11.85546875" style="25" bestFit="1" customWidth="1"/>
    <col min="519" max="519" width="20.28515625" style="25" customWidth="1"/>
    <col min="520" max="520" width="7.7109375" style="25" customWidth="1"/>
    <col min="521" max="521" width="15.7109375" style="25" customWidth="1"/>
    <col min="522" max="522" width="11.140625" style="25" customWidth="1"/>
    <col min="523" max="523" width="17.28515625" style="25" customWidth="1"/>
    <col min="524" max="524" width="11.5703125" style="25"/>
    <col min="525" max="533" width="20.140625" style="25" customWidth="1"/>
    <col min="534" max="536" width="21.28515625" style="25" customWidth="1"/>
    <col min="537" max="545" width="20.140625" style="25" customWidth="1"/>
    <col min="546" max="548" width="21.28515625" style="25" customWidth="1"/>
    <col min="549" max="557" width="20.140625" style="25" customWidth="1"/>
    <col min="558" max="560" width="21.28515625" style="25" customWidth="1"/>
    <col min="561" max="569" width="20.140625" style="25" customWidth="1"/>
    <col min="570" max="572" width="21.28515625" style="25" customWidth="1"/>
    <col min="573" max="581" width="20" style="25" customWidth="1"/>
    <col min="582" max="584" width="21.140625" style="25" customWidth="1"/>
    <col min="585" max="593" width="20" style="25" customWidth="1"/>
    <col min="594" max="596" width="21.140625" style="25" customWidth="1"/>
    <col min="597" max="605" width="20.140625" style="25" customWidth="1"/>
    <col min="606" max="608" width="21.28515625" style="25" customWidth="1"/>
    <col min="609" max="617" width="20.140625" style="25" bestFit="1" customWidth="1"/>
    <col min="618" max="620" width="21.28515625" style="25" bestFit="1" customWidth="1"/>
    <col min="621" max="768" width="11.5703125" style="25"/>
    <col min="769" max="769" width="43.28515625" style="25" customWidth="1"/>
    <col min="770" max="770" width="10.28515625" style="25" customWidth="1"/>
    <col min="771" max="771" width="18.5703125" style="25" customWidth="1"/>
    <col min="772" max="772" width="11.28515625" style="25" bestFit="1" customWidth="1"/>
    <col min="773" max="773" width="22.7109375" style="25" customWidth="1"/>
    <col min="774" max="774" width="11.85546875" style="25" bestFit="1" customWidth="1"/>
    <col min="775" max="775" width="20.28515625" style="25" customWidth="1"/>
    <col min="776" max="776" width="7.7109375" style="25" customWidth="1"/>
    <col min="777" max="777" width="15.7109375" style="25" customWidth="1"/>
    <col min="778" max="778" width="11.140625" style="25" customWidth="1"/>
    <col min="779" max="779" width="17.28515625" style="25" customWidth="1"/>
    <col min="780" max="780" width="11.5703125" style="25"/>
    <col min="781" max="789" width="20.140625" style="25" customWidth="1"/>
    <col min="790" max="792" width="21.28515625" style="25" customWidth="1"/>
    <col min="793" max="801" width="20.140625" style="25" customWidth="1"/>
    <col min="802" max="804" width="21.28515625" style="25" customWidth="1"/>
    <col min="805" max="813" width="20.140625" style="25" customWidth="1"/>
    <col min="814" max="816" width="21.28515625" style="25" customWidth="1"/>
    <col min="817" max="825" width="20.140625" style="25" customWidth="1"/>
    <col min="826" max="828" width="21.28515625" style="25" customWidth="1"/>
    <col min="829" max="837" width="20" style="25" customWidth="1"/>
    <col min="838" max="840" width="21.140625" style="25" customWidth="1"/>
    <col min="841" max="849" width="20" style="25" customWidth="1"/>
    <col min="850" max="852" width="21.140625" style="25" customWidth="1"/>
    <col min="853" max="861" width="20.140625" style="25" customWidth="1"/>
    <col min="862" max="864" width="21.28515625" style="25" customWidth="1"/>
    <col min="865" max="873" width="20.140625" style="25" bestFit="1" customWidth="1"/>
    <col min="874" max="876" width="21.28515625" style="25" bestFit="1" customWidth="1"/>
    <col min="877" max="1024" width="11.5703125" style="25"/>
    <col min="1025" max="1025" width="43.28515625" style="25" customWidth="1"/>
    <col min="1026" max="1026" width="10.28515625" style="25" customWidth="1"/>
    <col min="1027" max="1027" width="18.5703125" style="25" customWidth="1"/>
    <col min="1028" max="1028" width="11.28515625" style="25" bestFit="1" customWidth="1"/>
    <col min="1029" max="1029" width="22.7109375" style="25" customWidth="1"/>
    <col min="1030" max="1030" width="11.85546875" style="25" bestFit="1" customWidth="1"/>
    <col min="1031" max="1031" width="20.28515625" style="25" customWidth="1"/>
    <col min="1032" max="1032" width="7.7109375" style="25" customWidth="1"/>
    <col min="1033" max="1033" width="15.7109375" style="25" customWidth="1"/>
    <col min="1034" max="1034" width="11.140625" style="25" customWidth="1"/>
    <col min="1035" max="1035" width="17.28515625" style="25" customWidth="1"/>
    <col min="1036" max="1036" width="11.5703125" style="25"/>
    <col min="1037" max="1045" width="20.140625" style="25" customWidth="1"/>
    <col min="1046" max="1048" width="21.28515625" style="25" customWidth="1"/>
    <col min="1049" max="1057" width="20.140625" style="25" customWidth="1"/>
    <col min="1058" max="1060" width="21.28515625" style="25" customWidth="1"/>
    <col min="1061" max="1069" width="20.140625" style="25" customWidth="1"/>
    <col min="1070" max="1072" width="21.28515625" style="25" customWidth="1"/>
    <col min="1073" max="1081" width="20.140625" style="25" customWidth="1"/>
    <col min="1082" max="1084" width="21.28515625" style="25" customWidth="1"/>
    <col min="1085" max="1093" width="20" style="25" customWidth="1"/>
    <col min="1094" max="1096" width="21.140625" style="25" customWidth="1"/>
    <col min="1097" max="1105" width="20" style="25" customWidth="1"/>
    <col min="1106" max="1108" width="21.140625" style="25" customWidth="1"/>
    <col min="1109" max="1117" width="20.140625" style="25" customWidth="1"/>
    <col min="1118" max="1120" width="21.28515625" style="25" customWidth="1"/>
    <col min="1121" max="1129" width="20.140625" style="25" bestFit="1" customWidth="1"/>
    <col min="1130" max="1132" width="21.28515625" style="25" bestFit="1" customWidth="1"/>
    <col min="1133" max="1280" width="11.5703125" style="25"/>
    <col min="1281" max="1281" width="43.28515625" style="25" customWidth="1"/>
    <col min="1282" max="1282" width="10.28515625" style="25" customWidth="1"/>
    <col min="1283" max="1283" width="18.5703125" style="25" customWidth="1"/>
    <col min="1284" max="1284" width="11.28515625" style="25" bestFit="1" customWidth="1"/>
    <col min="1285" max="1285" width="22.7109375" style="25" customWidth="1"/>
    <col min="1286" max="1286" width="11.85546875" style="25" bestFit="1" customWidth="1"/>
    <col min="1287" max="1287" width="20.28515625" style="25" customWidth="1"/>
    <col min="1288" max="1288" width="7.7109375" style="25" customWidth="1"/>
    <col min="1289" max="1289" width="15.7109375" style="25" customWidth="1"/>
    <col min="1290" max="1290" width="11.140625" style="25" customWidth="1"/>
    <col min="1291" max="1291" width="17.28515625" style="25" customWidth="1"/>
    <col min="1292" max="1292" width="11.5703125" style="25"/>
    <col min="1293" max="1301" width="20.140625" style="25" customWidth="1"/>
    <col min="1302" max="1304" width="21.28515625" style="25" customWidth="1"/>
    <col min="1305" max="1313" width="20.140625" style="25" customWidth="1"/>
    <col min="1314" max="1316" width="21.28515625" style="25" customWidth="1"/>
    <col min="1317" max="1325" width="20.140625" style="25" customWidth="1"/>
    <col min="1326" max="1328" width="21.28515625" style="25" customWidth="1"/>
    <col min="1329" max="1337" width="20.140625" style="25" customWidth="1"/>
    <col min="1338" max="1340" width="21.28515625" style="25" customWidth="1"/>
    <col min="1341" max="1349" width="20" style="25" customWidth="1"/>
    <col min="1350" max="1352" width="21.140625" style="25" customWidth="1"/>
    <col min="1353" max="1361" width="20" style="25" customWidth="1"/>
    <col min="1362" max="1364" width="21.140625" style="25" customWidth="1"/>
    <col min="1365" max="1373" width="20.140625" style="25" customWidth="1"/>
    <col min="1374" max="1376" width="21.28515625" style="25" customWidth="1"/>
    <col min="1377" max="1385" width="20.140625" style="25" bestFit="1" customWidth="1"/>
    <col min="1386" max="1388" width="21.28515625" style="25" bestFit="1" customWidth="1"/>
    <col min="1389" max="1536" width="11.5703125" style="25"/>
    <col min="1537" max="1537" width="43.28515625" style="25" customWidth="1"/>
    <col min="1538" max="1538" width="10.28515625" style="25" customWidth="1"/>
    <col min="1539" max="1539" width="18.5703125" style="25" customWidth="1"/>
    <col min="1540" max="1540" width="11.28515625" style="25" bestFit="1" customWidth="1"/>
    <col min="1541" max="1541" width="22.7109375" style="25" customWidth="1"/>
    <col min="1542" max="1542" width="11.85546875" style="25" bestFit="1" customWidth="1"/>
    <col min="1543" max="1543" width="20.28515625" style="25" customWidth="1"/>
    <col min="1544" max="1544" width="7.7109375" style="25" customWidth="1"/>
    <col min="1545" max="1545" width="15.7109375" style="25" customWidth="1"/>
    <col min="1546" max="1546" width="11.140625" style="25" customWidth="1"/>
    <col min="1547" max="1547" width="17.28515625" style="25" customWidth="1"/>
    <col min="1548" max="1548" width="11.5703125" style="25"/>
    <col min="1549" max="1557" width="20.140625" style="25" customWidth="1"/>
    <col min="1558" max="1560" width="21.28515625" style="25" customWidth="1"/>
    <col min="1561" max="1569" width="20.140625" style="25" customWidth="1"/>
    <col min="1570" max="1572" width="21.28515625" style="25" customWidth="1"/>
    <col min="1573" max="1581" width="20.140625" style="25" customWidth="1"/>
    <col min="1582" max="1584" width="21.28515625" style="25" customWidth="1"/>
    <col min="1585" max="1593" width="20.140625" style="25" customWidth="1"/>
    <col min="1594" max="1596" width="21.28515625" style="25" customWidth="1"/>
    <col min="1597" max="1605" width="20" style="25" customWidth="1"/>
    <col min="1606" max="1608" width="21.140625" style="25" customWidth="1"/>
    <col min="1609" max="1617" width="20" style="25" customWidth="1"/>
    <col min="1618" max="1620" width="21.140625" style="25" customWidth="1"/>
    <col min="1621" max="1629" width="20.140625" style="25" customWidth="1"/>
    <col min="1630" max="1632" width="21.28515625" style="25" customWidth="1"/>
    <col min="1633" max="1641" width="20.140625" style="25" bestFit="1" customWidth="1"/>
    <col min="1642" max="1644" width="21.28515625" style="25" bestFit="1" customWidth="1"/>
    <col min="1645" max="1792" width="11.5703125" style="25"/>
    <col min="1793" max="1793" width="43.28515625" style="25" customWidth="1"/>
    <col min="1794" max="1794" width="10.28515625" style="25" customWidth="1"/>
    <col min="1795" max="1795" width="18.5703125" style="25" customWidth="1"/>
    <col min="1796" max="1796" width="11.28515625" style="25" bestFit="1" customWidth="1"/>
    <col min="1797" max="1797" width="22.7109375" style="25" customWidth="1"/>
    <col min="1798" max="1798" width="11.85546875" style="25" bestFit="1" customWidth="1"/>
    <col min="1799" max="1799" width="20.28515625" style="25" customWidth="1"/>
    <col min="1800" max="1800" width="7.7109375" style="25" customWidth="1"/>
    <col min="1801" max="1801" width="15.7109375" style="25" customWidth="1"/>
    <col min="1802" max="1802" width="11.140625" style="25" customWidth="1"/>
    <col min="1803" max="1803" width="17.28515625" style="25" customWidth="1"/>
    <col min="1804" max="1804" width="11.5703125" style="25"/>
    <col min="1805" max="1813" width="20.140625" style="25" customWidth="1"/>
    <col min="1814" max="1816" width="21.28515625" style="25" customWidth="1"/>
    <col min="1817" max="1825" width="20.140625" style="25" customWidth="1"/>
    <col min="1826" max="1828" width="21.28515625" style="25" customWidth="1"/>
    <col min="1829" max="1837" width="20.140625" style="25" customWidth="1"/>
    <col min="1838" max="1840" width="21.28515625" style="25" customWidth="1"/>
    <col min="1841" max="1849" width="20.140625" style="25" customWidth="1"/>
    <col min="1850" max="1852" width="21.28515625" style="25" customWidth="1"/>
    <col min="1853" max="1861" width="20" style="25" customWidth="1"/>
    <col min="1862" max="1864" width="21.140625" style="25" customWidth="1"/>
    <col min="1865" max="1873" width="20" style="25" customWidth="1"/>
    <col min="1874" max="1876" width="21.140625" style="25" customWidth="1"/>
    <col min="1877" max="1885" width="20.140625" style="25" customWidth="1"/>
    <col min="1886" max="1888" width="21.28515625" style="25" customWidth="1"/>
    <col min="1889" max="1897" width="20.140625" style="25" bestFit="1" customWidth="1"/>
    <col min="1898" max="1900" width="21.28515625" style="25" bestFit="1" customWidth="1"/>
    <col min="1901" max="2048" width="11.5703125" style="25"/>
    <col min="2049" max="2049" width="43.28515625" style="25" customWidth="1"/>
    <col min="2050" max="2050" width="10.28515625" style="25" customWidth="1"/>
    <col min="2051" max="2051" width="18.5703125" style="25" customWidth="1"/>
    <col min="2052" max="2052" width="11.28515625" style="25" bestFit="1" customWidth="1"/>
    <col min="2053" max="2053" width="22.7109375" style="25" customWidth="1"/>
    <col min="2054" max="2054" width="11.85546875" style="25" bestFit="1" customWidth="1"/>
    <col min="2055" max="2055" width="20.28515625" style="25" customWidth="1"/>
    <col min="2056" max="2056" width="7.7109375" style="25" customWidth="1"/>
    <col min="2057" max="2057" width="15.7109375" style="25" customWidth="1"/>
    <col min="2058" max="2058" width="11.140625" style="25" customWidth="1"/>
    <col min="2059" max="2059" width="17.28515625" style="25" customWidth="1"/>
    <col min="2060" max="2060" width="11.5703125" style="25"/>
    <col min="2061" max="2069" width="20.140625" style="25" customWidth="1"/>
    <col min="2070" max="2072" width="21.28515625" style="25" customWidth="1"/>
    <col min="2073" max="2081" width="20.140625" style="25" customWidth="1"/>
    <col min="2082" max="2084" width="21.28515625" style="25" customWidth="1"/>
    <col min="2085" max="2093" width="20.140625" style="25" customWidth="1"/>
    <col min="2094" max="2096" width="21.28515625" style="25" customWidth="1"/>
    <col min="2097" max="2105" width="20.140625" style="25" customWidth="1"/>
    <col min="2106" max="2108" width="21.28515625" style="25" customWidth="1"/>
    <col min="2109" max="2117" width="20" style="25" customWidth="1"/>
    <col min="2118" max="2120" width="21.140625" style="25" customWidth="1"/>
    <col min="2121" max="2129" width="20" style="25" customWidth="1"/>
    <col min="2130" max="2132" width="21.140625" style="25" customWidth="1"/>
    <col min="2133" max="2141" width="20.140625" style="25" customWidth="1"/>
    <col min="2142" max="2144" width="21.28515625" style="25" customWidth="1"/>
    <col min="2145" max="2153" width="20.140625" style="25" bestFit="1" customWidth="1"/>
    <col min="2154" max="2156" width="21.28515625" style="25" bestFit="1" customWidth="1"/>
    <col min="2157" max="2304" width="11.5703125" style="25"/>
    <col min="2305" max="2305" width="43.28515625" style="25" customWidth="1"/>
    <col min="2306" max="2306" width="10.28515625" style="25" customWidth="1"/>
    <col min="2307" max="2307" width="18.5703125" style="25" customWidth="1"/>
    <col min="2308" max="2308" width="11.28515625" style="25" bestFit="1" customWidth="1"/>
    <col min="2309" max="2309" width="22.7109375" style="25" customWidth="1"/>
    <col min="2310" max="2310" width="11.85546875" style="25" bestFit="1" customWidth="1"/>
    <col min="2311" max="2311" width="20.28515625" style="25" customWidth="1"/>
    <col min="2312" max="2312" width="7.7109375" style="25" customWidth="1"/>
    <col min="2313" max="2313" width="15.7109375" style="25" customWidth="1"/>
    <col min="2314" max="2314" width="11.140625" style="25" customWidth="1"/>
    <col min="2315" max="2315" width="17.28515625" style="25" customWidth="1"/>
    <col min="2316" max="2316" width="11.5703125" style="25"/>
    <col min="2317" max="2325" width="20.140625" style="25" customWidth="1"/>
    <col min="2326" max="2328" width="21.28515625" style="25" customWidth="1"/>
    <col min="2329" max="2337" width="20.140625" style="25" customWidth="1"/>
    <col min="2338" max="2340" width="21.28515625" style="25" customWidth="1"/>
    <col min="2341" max="2349" width="20.140625" style="25" customWidth="1"/>
    <col min="2350" max="2352" width="21.28515625" style="25" customWidth="1"/>
    <col min="2353" max="2361" width="20.140625" style="25" customWidth="1"/>
    <col min="2362" max="2364" width="21.28515625" style="25" customWidth="1"/>
    <col min="2365" max="2373" width="20" style="25" customWidth="1"/>
    <col min="2374" max="2376" width="21.140625" style="25" customWidth="1"/>
    <col min="2377" max="2385" width="20" style="25" customWidth="1"/>
    <col min="2386" max="2388" width="21.140625" style="25" customWidth="1"/>
    <col min="2389" max="2397" width="20.140625" style="25" customWidth="1"/>
    <col min="2398" max="2400" width="21.28515625" style="25" customWidth="1"/>
    <col min="2401" max="2409" width="20.140625" style="25" bestFit="1" customWidth="1"/>
    <col min="2410" max="2412" width="21.28515625" style="25" bestFit="1" customWidth="1"/>
    <col min="2413" max="2560" width="11.5703125" style="25"/>
    <col min="2561" max="2561" width="43.28515625" style="25" customWidth="1"/>
    <col min="2562" max="2562" width="10.28515625" style="25" customWidth="1"/>
    <col min="2563" max="2563" width="18.5703125" style="25" customWidth="1"/>
    <col min="2564" max="2564" width="11.28515625" style="25" bestFit="1" customWidth="1"/>
    <col min="2565" max="2565" width="22.7109375" style="25" customWidth="1"/>
    <col min="2566" max="2566" width="11.85546875" style="25" bestFit="1" customWidth="1"/>
    <col min="2567" max="2567" width="20.28515625" style="25" customWidth="1"/>
    <col min="2568" max="2568" width="7.7109375" style="25" customWidth="1"/>
    <col min="2569" max="2569" width="15.7109375" style="25" customWidth="1"/>
    <col min="2570" max="2570" width="11.140625" style="25" customWidth="1"/>
    <col min="2571" max="2571" width="17.28515625" style="25" customWidth="1"/>
    <col min="2572" max="2572" width="11.5703125" style="25"/>
    <col min="2573" max="2581" width="20.140625" style="25" customWidth="1"/>
    <col min="2582" max="2584" width="21.28515625" style="25" customWidth="1"/>
    <col min="2585" max="2593" width="20.140625" style="25" customWidth="1"/>
    <col min="2594" max="2596" width="21.28515625" style="25" customWidth="1"/>
    <col min="2597" max="2605" width="20.140625" style="25" customWidth="1"/>
    <col min="2606" max="2608" width="21.28515625" style="25" customWidth="1"/>
    <col min="2609" max="2617" width="20.140625" style="25" customWidth="1"/>
    <col min="2618" max="2620" width="21.28515625" style="25" customWidth="1"/>
    <col min="2621" max="2629" width="20" style="25" customWidth="1"/>
    <col min="2630" max="2632" width="21.140625" style="25" customWidth="1"/>
    <col min="2633" max="2641" width="20" style="25" customWidth="1"/>
    <col min="2642" max="2644" width="21.140625" style="25" customWidth="1"/>
    <col min="2645" max="2653" width="20.140625" style="25" customWidth="1"/>
    <col min="2654" max="2656" width="21.28515625" style="25" customWidth="1"/>
    <col min="2657" max="2665" width="20.140625" style="25" bestFit="1" customWidth="1"/>
    <col min="2666" max="2668" width="21.28515625" style="25" bestFit="1" customWidth="1"/>
    <col min="2669" max="2816" width="11.5703125" style="25"/>
    <col min="2817" max="2817" width="43.28515625" style="25" customWidth="1"/>
    <col min="2818" max="2818" width="10.28515625" style="25" customWidth="1"/>
    <col min="2819" max="2819" width="18.5703125" style="25" customWidth="1"/>
    <col min="2820" max="2820" width="11.28515625" style="25" bestFit="1" customWidth="1"/>
    <col min="2821" max="2821" width="22.7109375" style="25" customWidth="1"/>
    <col min="2822" max="2822" width="11.85546875" style="25" bestFit="1" customWidth="1"/>
    <col min="2823" max="2823" width="20.28515625" style="25" customWidth="1"/>
    <col min="2824" max="2824" width="7.7109375" style="25" customWidth="1"/>
    <col min="2825" max="2825" width="15.7109375" style="25" customWidth="1"/>
    <col min="2826" max="2826" width="11.140625" style="25" customWidth="1"/>
    <col min="2827" max="2827" width="17.28515625" style="25" customWidth="1"/>
    <col min="2828" max="2828" width="11.5703125" style="25"/>
    <col min="2829" max="2837" width="20.140625" style="25" customWidth="1"/>
    <col min="2838" max="2840" width="21.28515625" style="25" customWidth="1"/>
    <col min="2841" max="2849" width="20.140625" style="25" customWidth="1"/>
    <col min="2850" max="2852" width="21.28515625" style="25" customWidth="1"/>
    <col min="2853" max="2861" width="20.140625" style="25" customWidth="1"/>
    <col min="2862" max="2864" width="21.28515625" style="25" customWidth="1"/>
    <col min="2865" max="2873" width="20.140625" style="25" customWidth="1"/>
    <col min="2874" max="2876" width="21.28515625" style="25" customWidth="1"/>
    <col min="2877" max="2885" width="20" style="25" customWidth="1"/>
    <col min="2886" max="2888" width="21.140625" style="25" customWidth="1"/>
    <col min="2889" max="2897" width="20" style="25" customWidth="1"/>
    <col min="2898" max="2900" width="21.140625" style="25" customWidth="1"/>
    <col min="2901" max="2909" width="20.140625" style="25" customWidth="1"/>
    <col min="2910" max="2912" width="21.28515625" style="25" customWidth="1"/>
    <col min="2913" max="2921" width="20.140625" style="25" bestFit="1" customWidth="1"/>
    <col min="2922" max="2924" width="21.28515625" style="25" bestFit="1" customWidth="1"/>
    <col min="2925" max="3072" width="11.5703125" style="25"/>
    <col min="3073" max="3073" width="43.28515625" style="25" customWidth="1"/>
    <col min="3074" max="3074" width="10.28515625" style="25" customWidth="1"/>
    <col min="3075" max="3075" width="18.5703125" style="25" customWidth="1"/>
    <col min="3076" max="3076" width="11.28515625" style="25" bestFit="1" customWidth="1"/>
    <col min="3077" max="3077" width="22.7109375" style="25" customWidth="1"/>
    <col min="3078" max="3078" width="11.85546875" style="25" bestFit="1" customWidth="1"/>
    <col min="3079" max="3079" width="20.28515625" style="25" customWidth="1"/>
    <col min="3080" max="3080" width="7.7109375" style="25" customWidth="1"/>
    <col min="3081" max="3081" width="15.7109375" style="25" customWidth="1"/>
    <col min="3082" max="3082" width="11.140625" style="25" customWidth="1"/>
    <col min="3083" max="3083" width="17.28515625" style="25" customWidth="1"/>
    <col min="3084" max="3084" width="11.5703125" style="25"/>
    <col min="3085" max="3093" width="20.140625" style="25" customWidth="1"/>
    <col min="3094" max="3096" width="21.28515625" style="25" customWidth="1"/>
    <col min="3097" max="3105" width="20.140625" style="25" customWidth="1"/>
    <col min="3106" max="3108" width="21.28515625" style="25" customWidth="1"/>
    <col min="3109" max="3117" width="20.140625" style="25" customWidth="1"/>
    <col min="3118" max="3120" width="21.28515625" style="25" customWidth="1"/>
    <col min="3121" max="3129" width="20.140625" style="25" customWidth="1"/>
    <col min="3130" max="3132" width="21.28515625" style="25" customWidth="1"/>
    <col min="3133" max="3141" width="20" style="25" customWidth="1"/>
    <col min="3142" max="3144" width="21.140625" style="25" customWidth="1"/>
    <col min="3145" max="3153" width="20" style="25" customWidth="1"/>
    <col min="3154" max="3156" width="21.140625" style="25" customWidth="1"/>
    <col min="3157" max="3165" width="20.140625" style="25" customWidth="1"/>
    <col min="3166" max="3168" width="21.28515625" style="25" customWidth="1"/>
    <col min="3169" max="3177" width="20.140625" style="25" bestFit="1" customWidth="1"/>
    <col min="3178" max="3180" width="21.28515625" style="25" bestFit="1" customWidth="1"/>
    <col min="3181" max="3328" width="11.5703125" style="25"/>
    <col min="3329" max="3329" width="43.28515625" style="25" customWidth="1"/>
    <col min="3330" max="3330" width="10.28515625" style="25" customWidth="1"/>
    <col min="3331" max="3331" width="18.5703125" style="25" customWidth="1"/>
    <col min="3332" max="3332" width="11.28515625" style="25" bestFit="1" customWidth="1"/>
    <col min="3333" max="3333" width="22.7109375" style="25" customWidth="1"/>
    <col min="3334" max="3334" width="11.85546875" style="25" bestFit="1" customWidth="1"/>
    <col min="3335" max="3335" width="20.28515625" style="25" customWidth="1"/>
    <col min="3336" max="3336" width="7.7109375" style="25" customWidth="1"/>
    <col min="3337" max="3337" width="15.7109375" style="25" customWidth="1"/>
    <col min="3338" max="3338" width="11.140625" style="25" customWidth="1"/>
    <col min="3339" max="3339" width="17.28515625" style="25" customWidth="1"/>
    <col min="3340" max="3340" width="11.5703125" style="25"/>
    <col min="3341" max="3349" width="20.140625" style="25" customWidth="1"/>
    <col min="3350" max="3352" width="21.28515625" style="25" customWidth="1"/>
    <col min="3353" max="3361" width="20.140625" style="25" customWidth="1"/>
    <col min="3362" max="3364" width="21.28515625" style="25" customWidth="1"/>
    <col min="3365" max="3373" width="20.140625" style="25" customWidth="1"/>
    <col min="3374" max="3376" width="21.28515625" style="25" customWidth="1"/>
    <col min="3377" max="3385" width="20.140625" style="25" customWidth="1"/>
    <col min="3386" max="3388" width="21.28515625" style="25" customWidth="1"/>
    <col min="3389" max="3397" width="20" style="25" customWidth="1"/>
    <col min="3398" max="3400" width="21.140625" style="25" customWidth="1"/>
    <col min="3401" max="3409" width="20" style="25" customWidth="1"/>
    <col min="3410" max="3412" width="21.140625" style="25" customWidth="1"/>
    <col min="3413" max="3421" width="20.140625" style="25" customWidth="1"/>
    <col min="3422" max="3424" width="21.28515625" style="25" customWidth="1"/>
    <col min="3425" max="3433" width="20.140625" style="25" bestFit="1" customWidth="1"/>
    <col min="3434" max="3436" width="21.28515625" style="25" bestFit="1" customWidth="1"/>
    <col min="3437" max="3584" width="11.5703125" style="25"/>
    <col min="3585" max="3585" width="43.28515625" style="25" customWidth="1"/>
    <col min="3586" max="3586" width="10.28515625" style="25" customWidth="1"/>
    <col min="3587" max="3587" width="18.5703125" style="25" customWidth="1"/>
    <col min="3588" max="3588" width="11.28515625" style="25" bestFit="1" customWidth="1"/>
    <col min="3589" max="3589" width="22.7109375" style="25" customWidth="1"/>
    <col min="3590" max="3590" width="11.85546875" style="25" bestFit="1" customWidth="1"/>
    <col min="3591" max="3591" width="20.28515625" style="25" customWidth="1"/>
    <col min="3592" max="3592" width="7.7109375" style="25" customWidth="1"/>
    <col min="3593" max="3593" width="15.7109375" style="25" customWidth="1"/>
    <col min="3594" max="3594" width="11.140625" style="25" customWidth="1"/>
    <col min="3595" max="3595" width="17.28515625" style="25" customWidth="1"/>
    <col min="3596" max="3596" width="11.5703125" style="25"/>
    <col min="3597" max="3605" width="20.140625" style="25" customWidth="1"/>
    <col min="3606" max="3608" width="21.28515625" style="25" customWidth="1"/>
    <col min="3609" max="3617" width="20.140625" style="25" customWidth="1"/>
    <col min="3618" max="3620" width="21.28515625" style="25" customWidth="1"/>
    <col min="3621" max="3629" width="20.140625" style="25" customWidth="1"/>
    <col min="3630" max="3632" width="21.28515625" style="25" customWidth="1"/>
    <col min="3633" max="3641" width="20.140625" style="25" customWidth="1"/>
    <col min="3642" max="3644" width="21.28515625" style="25" customWidth="1"/>
    <col min="3645" max="3653" width="20" style="25" customWidth="1"/>
    <col min="3654" max="3656" width="21.140625" style="25" customWidth="1"/>
    <col min="3657" max="3665" width="20" style="25" customWidth="1"/>
    <col min="3666" max="3668" width="21.140625" style="25" customWidth="1"/>
    <col min="3669" max="3677" width="20.140625" style="25" customWidth="1"/>
    <col min="3678" max="3680" width="21.28515625" style="25" customWidth="1"/>
    <col min="3681" max="3689" width="20.140625" style="25" bestFit="1" customWidth="1"/>
    <col min="3690" max="3692" width="21.28515625" style="25" bestFit="1" customWidth="1"/>
    <col min="3693" max="3840" width="11.5703125" style="25"/>
    <col min="3841" max="3841" width="43.28515625" style="25" customWidth="1"/>
    <col min="3842" max="3842" width="10.28515625" style="25" customWidth="1"/>
    <col min="3843" max="3843" width="18.5703125" style="25" customWidth="1"/>
    <col min="3844" max="3844" width="11.28515625" style="25" bestFit="1" customWidth="1"/>
    <col min="3845" max="3845" width="22.7109375" style="25" customWidth="1"/>
    <col min="3846" max="3846" width="11.85546875" style="25" bestFit="1" customWidth="1"/>
    <col min="3847" max="3847" width="20.28515625" style="25" customWidth="1"/>
    <col min="3848" max="3848" width="7.7109375" style="25" customWidth="1"/>
    <col min="3849" max="3849" width="15.7109375" style="25" customWidth="1"/>
    <col min="3850" max="3850" width="11.140625" style="25" customWidth="1"/>
    <col min="3851" max="3851" width="17.28515625" style="25" customWidth="1"/>
    <col min="3852" max="3852" width="11.5703125" style="25"/>
    <col min="3853" max="3861" width="20.140625" style="25" customWidth="1"/>
    <col min="3862" max="3864" width="21.28515625" style="25" customWidth="1"/>
    <col min="3865" max="3873" width="20.140625" style="25" customWidth="1"/>
    <col min="3874" max="3876" width="21.28515625" style="25" customWidth="1"/>
    <col min="3877" max="3885" width="20.140625" style="25" customWidth="1"/>
    <col min="3886" max="3888" width="21.28515625" style="25" customWidth="1"/>
    <col min="3889" max="3897" width="20.140625" style="25" customWidth="1"/>
    <col min="3898" max="3900" width="21.28515625" style="25" customWidth="1"/>
    <col min="3901" max="3909" width="20" style="25" customWidth="1"/>
    <col min="3910" max="3912" width="21.140625" style="25" customWidth="1"/>
    <col min="3913" max="3921" width="20" style="25" customWidth="1"/>
    <col min="3922" max="3924" width="21.140625" style="25" customWidth="1"/>
    <col min="3925" max="3933" width="20.140625" style="25" customWidth="1"/>
    <col min="3934" max="3936" width="21.28515625" style="25" customWidth="1"/>
    <col min="3937" max="3945" width="20.140625" style="25" bestFit="1" customWidth="1"/>
    <col min="3946" max="3948" width="21.28515625" style="25" bestFit="1" customWidth="1"/>
    <col min="3949" max="4096" width="11.5703125" style="25"/>
    <col min="4097" max="4097" width="43.28515625" style="25" customWidth="1"/>
    <col min="4098" max="4098" width="10.28515625" style="25" customWidth="1"/>
    <col min="4099" max="4099" width="18.5703125" style="25" customWidth="1"/>
    <col min="4100" max="4100" width="11.28515625" style="25" bestFit="1" customWidth="1"/>
    <col min="4101" max="4101" width="22.7109375" style="25" customWidth="1"/>
    <col min="4102" max="4102" width="11.85546875" style="25" bestFit="1" customWidth="1"/>
    <col min="4103" max="4103" width="20.28515625" style="25" customWidth="1"/>
    <col min="4104" max="4104" width="7.7109375" style="25" customWidth="1"/>
    <col min="4105" max="4105" width="15.7109375" style="25" customWidth="1"/>
    <col min="4106" max="4106" width="11.140625" style="25" customWidth="1"/>
    <col min="4107" max="4107" width="17.28515625" style="25" customWidth="1"/>
    <col min="4108" max="4108" width="11.5703125" style="25"/>
    <col min="4109" max="4117" width="20.140625" style="25" customWidth="1"/>
    <col min="4118" max="4120" width="21.28515625" style="25" customWidth="1"/>
    <col min="4121" max="4129" width="20.140625" style="25" customWidth="1"/>
    <col min="4130" max="4132" width="21.28515625" style="25" customWidth="1"/>
    <col min="4133" max="4141" width="20.140625" style="25" customWidth="1"/>
    <col min="4142" max="4144" width="21.28515625" style="25" customWidth="1"/>
    <col min="4145" max="4153" width="20.140625" style="25" customWidth="1"/>
    <col min="4154" max="4156" width="21.28515625" style="25" customWidth="1"/>
    <col min="4157" max="4165" width="20" style="25" customWidth="1"/>
    <col min="4166" max="4168" width="21.140625" style="25" customWidth="1"/>
    <col min="4169" max="4177" width="20" style="25" customWidth="1"/>
    <col min="4178" max="4180" width="21.140625" style="25" customWidth="1"/>
    <col min="4181" max="4189" width="20.140625" style="25" customWidth="1"/>
    <col min="4190" max="4192" width="21.28515625" style="25" customWidth="1"/>
    <col min="4193" max="4201" width="20.140625" style="25" bestFit="1" customWidth="1"/>
    <col min="4202" max="4204" width="21.28515625" style="25" bestFit="1" customWidth="1"/>
    <col min="4205" max="4352" width="11.5703125" style="25"/>
    <col min="4353" max="4353" width="43.28515625" style="25" customWidth="1"/>
    <col min="4354" max="4354" width="10.28515625" style="25" customWidth="1"/>
    <col min="4355" max="4355" width="18.5703125" style="25" customWidth="1"/>
    <col min="4356" max="4356" width="11.28515625" style="25" bestFit="1" customWidth="1"/>
    <col min="4357" max="4357" width="22.7109375" style="25" customWidth="1"/>
    <col min="4358" max="4358" width="11.85546875" style="25" bestFit="1" customWidth="1"/>
    <col min="4359" max="4359" width="20.28515625" style="25" customWidth="1"/>
    <col min="4360" max="4360" width="7.7109375" style="25" customWidth="1"/>
    <col min="4361" max="4361" width="15.7109375" style="25" customWidth="1"/>
    <col min="4362" max="4362" width="11.140625" style="25" customWidth="1"/>
    <col min="4363" max="4363" width="17.28515625" style="25" customWidth="1"/>
    <col min="4364" max="4364" width="11.5703125" style="25"/>
    <col min="4365" max="4373" width="20.140625" style="25" customWidth="1"/>
    <col min="4374" max="4376" width="21.28515625" style="25" customWidth="1"/>
    <col min="4377" max="4385" width="20.140625" style="25" customWidth="1"/>
    <col min="4386" max="4388" width="21.28515625" style="25" customWidth="1"/>
    <col min="4389" max="4397" width="20.140625" style="25" customWidth="1"/>
    <col min="4398" max="4400" width="21.28515625" style="25" customWidth="1"/>
    <col min="4401" max="4409" width="20.140625" style="25" customWidth="1"/>
    <col min="4410" max="4412" width="21.28515625" style="25" customWidth="1"/>
    <col min="4413" max="4421" width="20" style="25" customWidth="1"/>
    <col min="4422" max="4424" width="21.140625" style="25" customWidth="1"/>
    <col min="4425" max="4433" width="20" style="25" customWidth="1"/>
    <col min="4434" max="4436" width="21.140625" style="25" customWidth="1"/>
    <col min="4437" max="4445" width="20.140625" style="25" customWidth="1"/>
    <col min="4446" max="4448" width="21.28515625" style="25" customWidth="1"/>
    <col min="4449" max="4457" width="20.140625" style="25" bestFit="1" customWidth="1"/>
    <col min="4458" max="4460" width="21.28515625" style="25" bestFit="1" customWidth="1"/>
    <col min="4461" max="4608" width="11.5703125" style="25"/>
    <col min="4609" max="4609" width="43.28515625" style="25" customWidth="1"/>
    <col min="4610" max="4610" width="10.28515625" style="25" customWidth="1"/>
    <col min="4611" max="4611" width="18.5703125" style="25" customWidth="1"/>
    <col min="4612" max="4612" width="11.28515625" style="25" bestFit="1" customWidth="1"/>
    <col min="4613" max="4613" width="22.7109375" style="25" customWidth="1"/>
    <col min="4614" max="4614" width="11.85546875" style="25" bestFit="1" customWidth="1"/>
    <col min="4615" max="4615" width="20.28515625" style="25" customWidth="1"/>
    <col min="4616" max="4616" width="7.7109375" style="25" customWidth="1"/>
    <col min="4617" max="4617" width="15.7109375" style="25" customWidth="1"/>
    <col min="4618" max="4618" width="11.140625" style="25" customWidth="1"/>
    <col min="4619" max="4619" width="17.28515625" style="25" customWidth="1"/>
    <col min="4620" max="4620" width="11.5703125" style="25"/>
    <col min="4621" max="4629" width="20.140625" style="25" customWidth="1"/>
    <col min="4630" max="4632" width="21.28515625" style="25" customWidth="1"/>
    <col min="4633" max="4641" width="20.140625" style="25" customWidth="1"/>
    <col min="4642" max="4644" width="21.28515625" style="25" customWidth="1"/>
    <col min="4645" max="4653" width="20.140625" style="25" customWidth="1"/>
    <col min="4654" max="4656" width="21.28515625" style="25" customWidth="1"/>
    <col min="4657" max="4665" width="20.140625" style="25" customWidth="1"/>
    <col min="4666" max="4668" width="21.28515625" style="25" customWidth="1"/>
    <col min="4669" max="4677" width="20" style="25" customWidth="1"/>
    <col min="4678" max="4680" width="21.140625" style="25" customWidth="1"/>
    <col min="4681" max="4689" width="20" style="25" customWidth="1"/>
    <col min="4690" max="4692" width="21.140625" style="25" customWidth="1"/>
    <col min="4693" max="4701" width="20.140625" style="25" customWidth="1"/>
    <col min="4702" max="4704" width="21.28515625" style="25" customWidth="1"/>
    <col min="4705" max="4713" width="20.140625" style="25" bestFit="1" customWidth="1"/>
    <col min="4714" max="4716" width="21.28515625" style="25" bestFit="1" customWidth="1"/>
    <col min="4717" max="4864" width="11.5703125" style="25"/>
    <col min="4865" max="4865" width="43.28515625" style="25" customWidth="1"/>
    <col min="4866" max="4866" width="10.28515625" style="25" customWidth="1"/>
    <col min="4867" max="4867" width="18.5703125" style="25" customWidth="1"/>
    <col min="4868" max="4868" width="11.28515625" style="25" bestFit="1" customWidth="1"/>
    <col min="4869" max="4869" width="22.7109375" style="25" customWidth="1"/>
    <col min="4870" max="4870" width="11.85546875" style="25" bestFit="1" customWidth="1"/>
    <col min="4871" max="4871" width="20.28515625" style="25" customWidth="1"/>
    <col min="4872" max="4872" width="7.7109375" style="25" customWidth="1"/>
    <col min="4873" max="4873" width="15.7109375" style="25" customWidth="1"/>
    <col min="4874" max="4874" width="11.140625" style="25" customWidth="1"/>
    <col min="4875" max="4875" width="17.28515625" style="25" customWidth="1"/>
    <col min="4876" max="4876" width="11.5703125" style="25"/>
    <col min="4877" max="4885" width="20.140625" style="25" customWidth="1"/>
    <col min="4886" max="4888" width="21.28515625" style="25" customWidth="1"/>
    <col min="4889" max="4897" width="20.140625" style="25" customWidth="1"/>
    <col min="4898" max="4900" width="21.28515625" style="25" customWidth="1"/>
    <col min="4901" max="4909" width="20.140625" style="25" customWidth="1"/>
    <col min="4910" max="4912" width="21.28515625" style="25" customWidth="1"/>
    <col min="4913" max="4921" width="20.140625" style="25" customWidth="1"/>
    <col min="4922" max="4924" width="21.28515625" style="25" customWidth="1"/>
    <col min="4925" max="4933" width="20" style="25" customWidth="1"/>
    <col min="4934" max="4936" width="21.140625" style="25" customWidth="1"/>
    <col min="4937" max="4945" width="20" style="25" customWidth="1"/>
    <col min="4946" max="4948" width="21.140625" style="25" customWidth="1"/>
    <col min="4949" max="4957" width="20.140625" style="25" customWidth="1"/>
    <col min="4958" max="4960" width="21.28515625" style="25" customWidth="1"/>
    <col min="4961" max="4969" width="20.140625" style="25" bestFit="1" customWidth="1"/>
    <col min="4970" max="4972" width="21.28515625" style="25" bestFit="1" customWidth="1"/>
    <col min="4973" max="5120" width="11.5703125" style="25"/>
    <col min="5121" max="5121" width="43.28515625" style="25" customWidth="1"/>
    <col min="5122" max="5122" width="10.28515625" style="25" customWidth="1"/>
    <col min="5123" max="5123" width="18.5703125" style="25" customWidth="1"/>
    <col min="5124" max="5124" width="11.28515625" style="25" bestFit="1" customWidth="1"/>
    <col min="5125" max="5125" width="22.7109375" style="25" customWidth="1"/>
    <col min="5126" max="5126" width="11.85546875" style="25" bestFit="1" customWidth="1"/>
    <col min="5127" max="5127" width="20.28515625" style="25" customWidth="1"/>
    <col min="5128" max="5128" width="7.7109375" style="25" customWidth="1"/>
    <col min="5129" max="5129" width="15.7109375" style="25" customWidth="1"/>
    <col min="5130" max="5130" width="11.140625" style="25" customWidth="1"/>
    <col min="5131" max="5131" width="17.28515625" style="25" customWidth="1"/>
    <col min="5132" max="5132" width="11.5703125" style="25"/>
    <col min="5133" max="5141" width="20.140625" style="25" customWidth="1"/>
    <col min="5142" max="5144" width="21.28515625" style="25" customWidth="1"/>
    <col min="5145" max="5153" width="20.140625" style="25" customWidth="1"/>
    <col min="5154" max="5156" width="21.28515625" style="25" customWidth="1"/>
    <col min="5157" max="5165" width="20.140625" style="25" customWidth="1"/>
    <col min="5166" max="5168" width="21.28515625" style="25" customWidth="1"/>
    <col min="5169" max="5177" width="20.140625" style="25" customWidth="1"/>
    <col min="5178" max="5180" width="21.28515625" style="25" customWidth="1"/>
    <col min="5181" max="5189" width="20" style="25" customWidth="1"/>
    <col min="5190" max="5192" width="21.140625" style="25" customWidth="1"/>
    <col min="5193" max="5201" width="20" style="25" customWidth="1"/>
    <col min="5202" max="5204" width="21.140625" style="25" customWidth="1"/>
    <col min="5205" max="5213" width="20.140625" style="25" customWidth="1"/>
    <col min="5214" max="5216" width="21.28515625" style="25" customWidth="1"/>
    <col min="5217" max="5225" width="20.140625" style="25" bestFit="1" customWidth="1"/>
    <col min="5226" max="5228" width="21.28515625" style="25" bestFit="1" customWidth="1"/>
    <col min="5229" max="5376" width="11.5703125" style="25"/>
    <col min="5377" max="5377" width="43.28515625" style="25" customWidth="1"/>
    <col min="5378" max="5378" width="10.28515625" style="25" customWidth="1"/>
    <col min="5379" max="5379" width="18.5703125" style="25" customWidth="1"/>
    <col min="5380" max="5380" width="11.28515625" style="25" bestFit="1" customWidth="1"/>
    <col min="5381" max="5381" width="22.7109375" style="25" customWidth="1"/>
    <col min="5382" max="5382" width="11.85546875" style="25" bestFit="1" customWidth="1"/>
    <col min="5383" max="5383" width="20.28515625" style="25" customWidth="1"/>
    <col min="5384" max="5384" width="7.7109375" style="25" customWidth="1"/>
    <col min="5385" max="5385" width="15.7109375" style="25" customWidth="1"/>
    <col min="5386" max="5386" width="11.140625" style="25" customWidth="1"/>
    <col min="5387" max="5387" width="17.28515625" style="25" customWidth="1"/>
    <col min="5388" max="5388" width="11.5703125" style="25"/>
    <col min="5389" max="5397" width="20.140625" style="25" customWidth="1"/>
    <col min="5398" max="5400" width="21.28515625" style="25" customWidth="1"/>
    <col min="5401" max="5409" width="20.140625" style="25" customWidth="1"/>
    <col min="5410" max="5412" width="21.28515625" style="25" customWidth="1"/>
    <col min="5413" max="5421" width="20.140625" style="25" customWidth="1"/>
    <col min="5422" max="5424" width="21.28515625" style="25" customWidth="1"/>
    <col min="5425" max="5433" width="20.140625" style="25" customWidth="1"/>
    <col min="5434" max="5436" width="21.28515625" style="25" customWidth="1"/>
    <col min="5437" max="5445" width="20" style="25" customWidth="1"/>
    <col min="5446" max="5448" width="21.140625" style="25" customWidth="1"/>
    <col min="5449" max="5457" width="20" style="25" customWidth="1"/>
    <col min="5458" max="5460" width="21.140625" style="25" customWidth="1"/>
    <col min="5461" max="5469" width="20.140625" style="25" customWidth="1"/>
    <col min="5470" max="5472" width="21.28515625" style="25" customWidth="1"/>
    <col min="5473" max="5481" width="20.140625" style="25" bestFit="1" customWidth="1"/>
    <col min="5482" max="5484" width="21.28515625" style="25" bestFit="1" customWidth="1"/>
    <col min="5485" max="5632" width="11.5703125" style="25"/>
    <col min="5633" max="5633" width="43.28515625" style="25" customWidth="1"/>
    <col min="5634" max="5634" width="10.28515625" style="25" customWidth="1"/>
    <col min="5635" max="5635" width="18.5703125" style="25" customWidth="1"/>
    <col min="5636" max="5636" width="11.28515625" style="25" bestFit="1" customWidth="1"/>
    <col min="5637" max="5637" width="22.7109375" style="25" customWidth="1"/>
    <col min="5638" max="5638" width="11.85546875" style="25" bestFit="1" customWidth="1"/>
    <col min="5639" max="5639" width="20.28515625" style="25" customWidth="1"/>
    <col min="5640" max="5640" width="7.7109375" style="25" customWidth="1"/>
    <col min="5641" max="5641" width="15.7109375" style="25" customWidth="1"/>
    <col min="5642" max="5642" width="11.140625" style="25" customWidth="1"/>
    <col min="5643" max="5643" width="17.28515625" style="25" customWidth="1"/>
    <col min="5644" max="5644" width="11.5703125" style="25"/>
    <col min="5645" max="5653" width="20.140625" style="25" customWidth="1"/>
    <col min="5654" max="5656" width="21.28515625" style="25" customWidth="1"/>
    <col min="5657" max="5665" width="20.140625" style="25" customWidth="1"/>
    <col min="5666" max="5668" width="21.28515625" style="25" customWidth="1"/>
    <col min="5669" max="5677" width="20.140625" style="25" customWidth="1"/>
    <col min="5678" max="5680" width="21.28515625" style="25" customWidth="1"/>
    <col min="5681" max="5689" width="20.140625" style="25" customWidth="1"/>
    <col min="5690" max="5692" width="21.28515625" style="25" customWidth="1"/>
    <col min="5693" max="5701" width="20" style="25" customWidth="1"/>
    <col min="5702" max="5704" width="21.140625" style="25" customWidth="1"/>
    <col min="5705" max="5713" width="20" style="25" customWidth="1"/>
    <col min="5714" max="5716" width="21.140625" style="25" customWidth="1"/>
    <col min="5717" max="5725" width="20.140625" style="25" customWidth="1"/>
    <col min="5726" max="5728" width="21.28515625" style="25" customWidth="1"/>
    <col min="5729" max="5737" width="20.140625" style="25" bestFit="1" customWidth="1"/>
    <col min="5738" max="5740" width="21.28515625" style="25" bestFit="1" customWidth="1"/>
    <col min="5741" max="5888" width="11.5703125" style="25"/>
    <col min="5889" max="5889" width="43.28515625" style="25" customWidth="1"/>
    <col min="5890" max="5890" width="10.28515625" style="25" customWidth="1"/>
    <col min="5891" max="5891" width="18.5703125" style="25" customWidth="1"/>
    <col min="5892" max="5892" width="11.28515625" style="25" bestFit="1" customWidth="1"/>
    <col min="5893" max="5893" width="22.7109375" style="25" customWidth="1"/>
    <col min="5894" max="5894" width="11.85546875" style="25" bestFit="1" customWidth="1"/>
    <col min="5895" max="5895" width="20.28515625" style="25" customWidth="1"/>
    <col min="5896" max="5896" width="7.7109375" style="25" customWidth="1"/>
    <col min="5897" max="5897" width="15.7109375" style="25" customWidth="1"/>
    <col min="5898" max="5898" width="11.140625" style="25" customWidth="1"/>
    <col min="5899" max="5899" width="17.28515625" style="25" customWidth="1"/>
    <col min="5900" max="5900" width="11.5703125" style="25"/>
    <col min="5901" max="5909" width="20.140625" style="25" customWidth="1"/>
    <col min="5910" max="5912" width="21.28515625" style="25" customWidth="1"/>
    <col min="5913" max="5921" width="20.140625" style="25" customWidth="1"/>
    <col min="5922" max="5924" width="21.28515625" style="25" customWidth="1"/>
    <col min="5925" max="5933" width="20.140625" style="25" customWidth="1"/>
    <col min="5934" max="5936" width="21.28515625" style="25" customWidth="1"/>
    <col min="5937" max="5945" width="20.140625" style="25" customWidth="1"/>
    <col min="5946" max="5948" width="21.28515625" style="25" customWidth="1"/>
    <col min="5949" max="5957" width="20" style="25" customWidth="1"/>
    <col min="5958" max="5960" width="21.140625" style="25" customWidth="1"/>
    <col min="5961" max="5969" width="20" style="25" customWidth="1"/>
    <col min="5970" max="5972" width="21.140625" style="25" customWidth="1"/>
    <col min="5973" max="5981" width="20.140625" style="25" customWidth="1"/>
    <col min="5982" max="5984" width="21.28515625" style="25" customWidth="1"/>
    <col min="5985" max="5993" width="20.140625" style="25" bestFit="1" customWidth="1"/>
    <col min="5994" max="5996" width="21.28515625" style="25" bestFit="1" customWidth="1"/>
    <col min="5997" max="6144" width="11.5703125" style="25"/>
    <col min="6145" max="6145" width="43.28515625" style="25" customWidth="1"/>
    <col min="6146" max="6146" width="10.28515625" style="25" customWidth="1"/>
    <col min="6147" max="6147" width="18.5703125" style="25" customWidth="1"/>
    <col min="6148" max="6148" width="11.28515625" style="25" bestFit="1" customWidth="1"/>
    <col min="6149" max="6149" width="22.7109375" style="25" customWidth="1"/>
    <col min="6150" max="6150" width="11.85546875" style="25" bestFit="1" customWidth="1"/>
    <col min="6151" max="6151" width="20.28515625" style="25" customWidth="1"/>
    <col min="6152" max="6152" width="7.7109375" style="25" customWidth="1"/>
    <col min="6153" max="6153" width="15.7109375" style="25" customWidth="1"/>
    <col min="6154" max="6154" width="11.140625" style="25" customWidth="1"/>
    <col min="6155" max="6155" width="17.28515625" style="25" customWidth="1"/>
    <col min="6156" max="6156" width="11.5703125" style="25"/>
    <col min="6157" max="6165" width="20.140625" style="25" customWidth="1"/>
    <col min="6166" max="6168" width="21.28515625" style="25" customWidth="1"/>
    <col min="6169" max="6177" width="20.140625" style="25" customWidth="1"/>
    <col min="6178" max="6180" width="21.28515625" style="25" customWidth="1"/>
    <col min="6181" max="6189" width="20.140625" style="25" customWidth="1"/>
    <col min="6190" max="6192" width="21.28515625" style="25" customWidth="1"/>
    <col min="6193" max="6201" width="20.140625" style="25" customWidth="1"/>
    <col min="6202" max="6204" width="21.28515625" style="25" customWidth="1"/>
    <col min="6205" max="6213" width="20" style="25" customWidth="1"/>
    <col min="6214" max="6216" width="21.140625" style="25" customWidth="1"/>
    <col min="6217" max="6225" width="20" style="25" customWidth="1"/>
    <col min="6226" max="6228" width="21.140625" style="25" customWidth="1"/>
    <col min="6229" max="6237" width="20.140625" style="25" customWidth="1"/>
    <col min="6238" max="6240" width="21.28515625" style="25" customWidth="1"/>
    <col min="6241" max="6249" width="20.140625" style="25" bestFit="1" customWidth="1"/>
    <col min="6250" max="6252" width="21.28515625" style="25" bestFit="1" customWidth="1"/>
    <col min="6253" max="6400" width="11.5703125" style="25"/>
    <col min="6401" max="6401" width="43.28515625" style="25" customWidth="1"/>
    <col min="6402" max="6402" width="10.28515625" style="25" customWidth="1"/>
    <col min="6403" max="6403" width="18.5703125" style="25" customWidth="1"/>
    <col min="6404" max="6404" width="11.28515625" style="25" bestFit="1" customWidth="1"/>
    <col min="6405" max="6405" width="22.7109375" style="25" customWidth="1"/>
    <col min="6406" max="6406" width="11.85546875" style="25" bestFit="1" customWidth="1"/>
    <col min="6407" max="6407" width="20.28515625" style="25" customWidth="1"/>
    <col min="6408" max="6408" width="7.7109375" style="25" customWidth="1"/>
    <col min="6409" max="6409" width="15.7109375" style="25" customWidth="1"/>
    <col min="6410" max="6410" width="11.140625" style="25" customWidth="1"/>
    <col min="6411" max="6411" width="17.28515625" style="25" customWidth="1"/>
    <col min="6412" max="6412" width="11.5703125" style="25"/>
    <col min="6413" max="6421" width="20.140625" style="25" customWidth="1"/>
    <col min="6422" max="6424" width="21.28515625" style="25" customWidth="1"/>
    <col min="6425" max="6433" width="20.140625" style="25" customWidth="1"/>
    <col min="6434" max="6436" width="21.28515625" style="25" customWidth="1"/>
    <col min="6437" max="6445" width="20.140625" style="25" customWidth="1"/>
    <col min="6446" max="6448" width="21.28515625" style="25" customWidth="1"/>
    <col min="6449" max="6457" width="20.140625" style="25" customWidth="1"/>
    <col min="6458" max="6460" width="21.28515625" style="25" customWidth="1"/>
    <col min="6461" max="6469" width="20" style="25" customWidth="1"/>
    <col min="6470" max="6472" width="21.140625" style="25" customWidth="1"/>
    <col min="6473" max="6481" width="20" style="25" customWidth="1"/>
    <col min="6482" max="6484" width="21.140625" style="25" customWidth="1"/>
    <col min="6485" max="6493" width="20.140625" style="25" customWidth="1"/>
    <col min="6494" max="6496" width="21.28515625" style="25" customWidth="1"/>
    <col min="6497" max="6505" width="20.140625" style="25" bestFit="1" customWidth="1"/>
    <col min="6506" max="6508" width="21.28515625" style="25" bestFit="1" customWidth="1"/>
    <col min="6509" max="6656" width="11.5703125" style="25"/>
    <col min="6657" max="6657" width="43.28515625" style="25" customWidth="1"/>
    <col min="6658" max="6658" width="10.28515625" style="25" customWidth="1"/>
    <col min="6659" max="6659" width="18.5703125" style="25" customWidth="1"/>
    <col min="6660" max="6660" width="11.28515625" style="25" bestFit="1" customWidth="1"/>
    <col min="6661" max="6661" width="22.7109375" style="25" customWidth="1"/>
    <col min="6662" max="6662" width="11.85546875" style="25" bestFit="1" customWidth="1"/>
    <col min="6663" max="6663" width="20.28515625" style="25" customWidth="1"/>
    <col min="6664" max="6664" width="7.7109375" style="25" customWidth="1"/>
    <col min="6665" max="6665" width="15.7109375" style="25" customWidth="1"/>
    <col min="6666" max="6666" width="11.140625" style="25" customWidth="1"/>
    <col min="6667" max="6667" width="17.28515625" style="25" customWidth="1"/>
    <col min="6668" max="6668" width="11.5703125" style="25"/>
    <col min="6669" max="6677" width="20.140625" style="25" customWidth="1"/>
    <col min="6678" max="6680" width="21.28515625" style="25" customWidth="1"/>
    <col min="6681" max="6689" width="20.140625" style="25" customWidth="1"/>
    <col min="6690" max="6692" width="21.28515625" style="25" customWidth="1"/>
    <col min="6693" max="6701" width="20.140625" style="25" customWidth="1"/>
    <col min="6702" max="6704" width="21.28515625" style="25" customWidth="1"/>
    <col min="6705" max="6713" width="20.140625" style="25" customWidth="1"/>
    <col min="6714" max="6716" width="21.28515625" style="25" customWidth="1"/>
    <col min="6717" max="6725" width="20" style="25" customWidth="1"/>
    <col min="6726" max="6728" width="21.140625" style="25" customWidth="1"/>
    <col min="6729" max="6737" width="20" style="25" customWidth="1"/>
    <col min="6738" max="6740" width="21.140625" style="25" customWidth="1"/>
    <col min="6741" max="6749" width="20.140625" style="25" customWidth="1"/>
    <col min="6750" max="6752" width="21.28515625" style="25" customWidth="1"/>
    <col min="6753" max="6761" width="20.140625" style="25" bestFit="1" customWidth="1"/>
    <col min="6762" max="6764" width="21.28515625" style="25" bestFit="1" customWidth="1"/>
    <col min="6765" max="6912" width="11.5703125" style="25"/>
    <col min="6913" max="6913" width="43.28515625" style="25" customWidth="1"/>
    <col min="6914" max="6914" width="10.28515625" style="25" customWidth="1"/>
    <col min="6915" max="6915" width="18.5703125" style="25" customWidth="1"/>
    <col min="6916" max="6916" width="11.28515625" style="25" bestFit="1" customWidth="1"/>
    <col min="6917" max="6917" width="22.7109375" style="25" customWidth="1"/>
    <col min="6918" max="6918" width="11.85546875" style="25" bestFit="1" customWidth="1"/>
    <col min="6919" max="6919" width="20.28515625" style="25" customWidth="1"/>
    <col min="6920" max="6920" width="7.7109375" style="25" customWidth="1"/>
    <col min="6921" max="6921" width="15.7109375" style="25" customWidth="1"/>
    <col min="6922" max="6922" width="11.140625" style="25" customWidth="1"/>
    <col min="6923" max="6923" width="17.28515625" style="25" customWidth="1"/>
    <col min="6924" max="6924" width="11.5703125" style="25"/>
    <col min="6925" max="6933" width="20.140625" style="25" customWidth="1"/>
    <col min="6934" max="6936" width="21.28515625" style="25" customWidth="1"/>
    <col min="6937" max="6945" width="20.140625" style="25" customWidth="1"/>
    <col min="6946" max="6948" width="21.28515625" style="25" customWidth="1"/>
    <col min="6949" max="6957" width="20.140625" style="25" customWidth="1"/>
    <col min="6958" max="6960" width="21.28515625" style="25" customWidth="1"/>
    <col min="6961" max="6969" width="20.140625" style="25" customWidth="1"/>
    <col min="6970" max="6972" width="21.28515625" style="25" customWidth="1"/>
    <col min="6973" max="6981" width="20" style="25" customWidth="1"/>
    <col min="6982" max="6984" width="21.140625" style="25" customWidth="1"/>
    <col min="6985" max="6993" width="20" style="25" customWidth="1"/>
    <col min="6994" max="6996" width="21.140625" style="25" customWidth="1"/>
    <col min="6997" max="7005" width="20.140625" style="25" customWidth="1"/>
    <col min="7006" max="7008" width="21.28515625" style="25" customWidth="1"/>
    <col min="7009" max="7017" width="20.140625" style="25" bestFit="1" customWidth="1"/>
    <col min="7018" max="7020" width="21.28515625" style="25" bestFit="1" customWidth="1"/>
    <col min="7021" max="7168" width="11.5703125" style="25"/>
    <col min="7169" max="7169" width="43.28515625" style="25" customWidth="1"/>
    <col min="7170" max="7170" width="10.28515625" style="25" customWidth="1"/>
    <col min="7171" max="7171" width="18.5703125" style="25" customWidth="1"/>
    <col min="7172" max="7172" width="11.28515625" style="25" bestFit="1" customWidth="1"/>
    <col min="7173" max="7173" width="22.7109375" style="25" customWidth="1"/>
    <col min="7174" max="7174" width="11.85546875" style="25" bestFit="1" customWidth="1"/>
    <col min="7175" max="7175" width="20.28515625" style="25" customWidth="1"/>
    <col min="7176" max="7176" width="7.7109375" style="25" customWidth="1"/>
    <col min="7177" max="7177" width="15.7109375" style="25" customWidth="1"/>
    <col min="7178" max="7178" width="11.140625" style="25" customWidth="1"/>
    <col min="7179" max="7179" width="17.28515625" style="25" customWidth="1"/>
    <col min="7180" max="7180" width="11.5703125" style="25"/>
    <col min="7181" max="7189" width="20.140625" style="25" customWidth="1"/>
    <col min="7190" max="7192" width="21.28515625" style="25" customWidth="1"/>
    <col min="7193" max="7201" width="20.140625" style="25" customWidth="1"/>
    <col min="7202" max="7204" width="21.28515625" style="25" customWidth="1"/>
    <col min="7205" max="7213" width="20.140625" style="25" customWidth="1"/>
    <col min="7214" max="7216" width="21.28515625" style="25" customWidth="1"/>
    <col min="7217" max="7225" width="20.140625" style="25" customWidth="1"/>
    <col min="7226" max="7228" width="21.28515625" style="25" customWidth="1"/>
    <col min="7229" max="7237" width="20" style="25" customWidth="1"/>
    <col min="7238" max="7240" width="21.140625" style="25" customWidth="1"/>
    <col min="7241" max="7249" width="20" style="25" customWidth="1"/>
    <col min="7250" max="7252" width="21.140625" style="25" customWidth="1"/>
    <col min="7253" max="7261" width="20.140625" style="25" customWidth="1"/>
    <col min="7262" max="7264" width="21.28515625" style="25" customWidth="1"/>
    <col min="7265" max="7273" width="20.140625" style="25" bestFit="1" customWidth="1"/>
    <col min="7274" max="7276" width="21.28515625" style="25" bestFit="1" customWidth="1"/>
    <col min="7277" max="7424" width="11.5703125" style="25"/>
    <col min="7425" max="7425" width="43.28515625" style="25" customWidth="1"/>
    <col min="7426" max="7426" width="10.28515625" style="25" customWidth="1"/>
    <col min="7427" max="7427" width="18.5703125" style="25" customWidth="1"/>
    <col min="7428" max="7428" width="11.28515625" style="25" bestFit="1" customWidth="1"/>
    <col min="7429" max="7429" width="22.7109375" style="25" customWidth="1"/>
    <col min="7430" max="7430" width="11.85546875" style="25" bestFit="1" customWidth="1"/>
    <col min="7431" max="7431" width="20.28515625" style="25" customWidth="1"/>
    <col min="7432" max="7432" width="7.7109375" style="25" customWidth="1"/>
    <col min="7433" max="7433" width="15.7109375" style="25" customWidth="1"/>
    <col min="7434" max="7434" width="11.140625" style="25" customWidth="1"/>
    <col min="7435" max="7435" width="17.28515625" style="25" customWidth="1"/>
    <col min="7436" max="7436" width="11.5703125" style="25"/>
    <col min="7437" max="7445" width="20.140625" style="25" customWidth="1"/>
    <col min="7446" max="7448" width="21.28515625" style="25" customWidth="1"/>
    <col min="7449" max="7457" width="20.140625" style="25" customWidth="1"/>
    <col min="7458" max="7460" width="21.28515625" style="25" customWidth="1"/>
    <col min="7461" max="7469" width="20.140625" style="25" customWidth="1"/>
    <col min="7470" max="7472" width="21.28515625" style="25" customWidth="1"/>
    <col min="7473" max="7481" width="20.140625" style="25" customWidth="1"/>
    <col min="7482" max="7484" width="21.28515625" style="25" customWidth="1"/>
    <col min="7485" max="7493" width="20" style="25" customWidth="1"/>
    <col min="7494" max="7496" width="21.140625" style="25" customWidth="1"/>
    <col min="7497" max="7505" width="20" style="25" customWidth="1"/>
    <col min="7506" max="7508" width="21.140625" style="25" customWidth="1"/>
    <col min="7509" max="7517" width="20.140625" style="25" customWidth="1"/>
    <col min="7518" max="7520" width="21.28515625" style="25" customWidth="1"/>
    <col min="7521" max="7529" width="20.140625" style="25" bestFit="1" customWidth="1"/>
    <col min="7530" max="7532" width="21.28515625" style="25" bestFit="1" customWidth="1"/>
    <col min="7533" max="7680" width="11.5703125" style="25"/>
    <col min="7681" max="7681" width="43.28515625" style="25" customWidth="1"/>
    <col min="7682" max="7682" width="10.28515625" style="25" customWidth="1"/>
    <col min="7683" max="7683" width="18.5703125" style="25" customWidth="1"/>
    <col min="7684" max="7684" width="11.28515625" style="25" bestFit="1" customWidth="1"/>
    <col min="7685" max="7685" width="22.7109375" style="25" customWidth="1"/>
    <col min="7686" max="7686" width="11.85546875" style="25" bestFit="1" customWidth="1"/>
    <col min="7687" max="7687" width="20.28515625" style="25" customWidth="1"/>
    <col min="7688" max="7688" width="7.7109375" style="25" customWidth="1"/>
    <col min="7689" max="7689" width="15.7109375" style="25" customWidth="1"/>
    <col min="7690" max="7690" width="11.140625" style="25" customWidth="1"/>
    <col min="7691" max="7691" width="17.28515625" style="25" customWidth="1"/>
    <col min="7692" max="7692" width="11.5703125" style="25"/>
    <col min="7693" max="7701" width="20.140625" style="25" customWidth="1"/>
    <col min="7702" max="7704" width="21.28515625" style="25" customWidth="1"/>
    <col min="7705" max="7713" width="20.140625" style="25" customWidth="1"/>
    <col min="7714" max="7716" width="21.28515625" style="25" customWidth="1"/>
    <col min="7717" max="7725" width="20.140625" style="25" customWidth="1"/>
    <col min="7726" max="7728" width="21.28515625" style="25" customWidth="1"/>
    <col min="7729" max="7737" width="20.140625" style="25" customWidth="1"/>
    <col min="7738" max="7740" width="21.28515625" style="25" customWidth="1"/>
    <col min="7741" max="7749" width="20" style="25" customWidth="1"/>
    <col min="7750" max="7752" width="21.140625" style="25" customWidth="1"/>
    <col min="7753" max="7761" width="20" style="25" customWidth="1"/>
    <col min="7762" max="7764" width="21.140625" style="25" customWidth="1"/>
    <col min="7765" max="7773" width="20.140625" style="25" customWidth="1"/>
    <col min="7774" max="7776" width="21.28515625" style="25" customWidth="1"/>
    <col min="7777" max="7785" width="20.140625" style="25" bestFit="1" customWidth="1"/>
    <col min="7786" max="7788" width="21.28515625" style="25" bestFit="1" customWidth="1"/>
    <col min="7789" max="7936" width="11.5703125" style="25"/>
    <col min="7937" max="7937" width="43.28515625" style="25" customWidth="1"/>
    <col min="7938" max="7938" width="10.28515625" style="25" customWidth="1"/>
    <col min="7939" max="7939" width="18.5703125" style="25" customWidth="1"/>
    <col min="7940" max="7940" width="11.28515625" style="25" bestFit="1" customWidth="1"/>
    <col min="7941" max="7941" width="22.7109375" style="25" customWidth="1"/>
    <col min="7942" max="7942" width="11.85546875" style="25" bestFit="1" customWidth="1"/>
    <col min="7943" max="7943" width="20.28515625" style="25" customWidth="1"/>
    <col min="7944" max="7944" width="7.7109375" style="25" customWidth="1"/>
    <col min="7945" max="7945" width="15.7109375" style="25" customWidth="1"/>
    <col min="7946" max="7946" width="11.140625" style="25" customWidth="1"/>
    <col min="7947" max="7947" width="17.28515625" style="25" customWidth="1"/>
    <col min="7948" max="7948" width="11.5703125" style="25"/>
    <col min="7949" max="7957" width="20.140625" style="25" customWidth="1"/>
    <col min="7958" max="7960" width="21.28515625" style="25" customWidth="1"/>
    <col min="7961" max="7969" width="20.140625" style="25" customWidth="1"/>
    <col min="7970" max="7972" width="21.28515625" style="25" customWidth="1"/>
    <col min="7973" max="7981" width="20.140625" style="25" customWidth="1"/>
    <col min="7982" max="7984" width="21.28515625" style="25" customWidth="1"/>
    <col min="7985" max="7993" width="20.140625" style="25" customWidth="1"/>
    <col min="7994" max="7996" width="21.28515625" style="25" customWidth="1"/>
    <col min="7997" max="8005" width="20" style="25" customWidth="1"/>
    <col min="8006" max="8008" width="21.140625" style="25" customWidth="1"/>
    <col min="8009" max="8017" width="20" style="25" customWidth="1"/>
    <col min="8018" max="8020" width="21.140625" style="25" customWidth="1"/>
    <col min="8021" max="8029" width="20.140625" style="25" customWidth="1"/>
    <col min="8030" max="8032" width="21.28515625" style="25" customWidth="1"/>
    <col min="8033" max="8041" width="20.140625" style="25" bestFit="1" customWidth="1"/>
    <col min="8042" max="8044" width="21.28515625" style="25" bestFit="1" customWidth="1"/>
    <col min="8045" max="8192" width="11.5703125" style="25"/>
    <col min="8193" max="8193" width="43.28515625" style="25" customWidth="1"/>
    <col min="8194" max="8194" width="10.28515625" style="25" customWidth="1"/>
    <col min="8195" max="8195" width="18.5703125" style="25" customWidth="1"/>
    <col min="8196" max="8196" width="11.28515625" style="25" bestFit="1" customWidth="1"/>
    <col min="8197" max="8197" width="22.7109375" style="25" customWidth="1"/>
    <col min="8198" max="8198" width="11.85546875" style="25" bestFit="1" customWidth="1"/>
    <col min="8199" max="8199" width="20.28515625" style="25" customWidth="1"/>
    <col min="8200" max="8200" width="7.7109375" style="25" customWidth="1"/>
    <col min="8201" max="8201" width="15.7109375" style="25" customWidth="1"/>
    <col min="8202" max="8202" width="11.140625" style="25" customWidth="1"/>
    <col min="8203" max="8203" width="17.28515625" style="25" customWidth="1"/>
    <col min="8204" max="8204" width="11.5703125" style="25"/>
    <col min="8205" max="8213" width="20.140625" style="25" customWidth="1"/>
    <col min="8214" max="8216" width="21.28515625" style="25" customWidth="1"/>
    <col min="8217" max="8225" width="20.140625" style="25" customWidth="1"/>
    <col min="8226" max="8228" width="21.28515625" style="25" customWidth="1"/>
    <col min="8229" max="8237" width="20.140625" style="25" customWidth="1"/>
    <col min="8238" max="8240" width="21.28515625" style="25" customWidth="1"/>
    <col min="8241" max="8249" width="20.140625" style="25" customWidth="1"/>
    <col min="8250" max="8252" width="21.28515625" style="25" customWidth="1"/>
    <col min="8253" max="8261" width="20" style="25" customWidth="1"/>
    <col min="8262" max="8264" width="21.140625" style="25" customWidth="1"/>
    <col min="8265" max="8273" width="20" style="25" customWidth="1"/>
    <col min="8274" max="8276" width="21.140625" style="25" customWidth="1"/>
    <col min="8277" max="8285" width="20.140625" style="25" customWidth="1"/>
    <col min="8286" max="8288" width="21.28515625" style="25" customWidth="1"/>
    <col min="8289" max="8297" width="20.140625" style="25" bestFit="1" customWidth="1"/>
    <col min="8298" max="8300" width="21.28515625" style="25" bestFit="1" customWidth="1"/>
    <col min="8301" max="8448" width="11.5703125" style="25"/>
    <col min="8449" max="8449" width="43.28515625" style="25" customWidth="1"/>
    <col min="8450" max="8450" width="10.28515625" style="25" customWidth="1"/>
    <col min="8451" max="8451" width="18.5703125" style="25" customWidth="1"/>
    <col min="8452" max="8452" width="11.28515625" style="25" bestFit="1" customWidth="1"/>
    <col min="8453" max="8453" width="22.7109375" style="25" customWidth="1"/>
    <col min="8454" max="8454" width="11.85546875" style="25" bestFit="1" customWidth="1"/>
    <col min="8455" max="8455" width="20.28515625" style="25" customWidth="1"/>
    <col min="8456" max="8456" width="7.7109375" style="25" customWidth="1"/>
    <col min="8457" max="8457" width="15.7109375" style="25" customWidth="1"/>
    <col min="8458" max="8458" width="11.140625" style="25" customWidth="1"/>
    <col min="8459" max="8459" width="17.28515625" style="25" customWidth="1"/>
    <col min="8460" max="8460" width="11.5703125" style="25"/>
    <col min="8461" max="8469" width="20.140625" style="25" customWidth="1"/>
    <col min="8470" max="8472" width="21.28515625" style="25" customWidth="1"/>
    <col min="8473" max="8481" width="20.140625" style="25" customWidth="1"/>
    <col min="8482" max="8484" width="21.28515625" style="25" customWidth="1"/>
    <col min="8485" max="8493" width="20.140625" style="25" customWidth="1"/>
    <col min="8494" max="8496" width="21.28515625" style="25" customWidth="1"/>
    <col min="8497" max="8505" width="20.140625" style="25" customWidth="1"/>
    <col min="8506" max="8508" width="21.28515625" style="25" customWidth="1"/>
    <col min="8509" max="8517" width="20" style="25" customWidth="1"/>
    <col min="8518" max="8520" width="21.140625" style="25" customWidth="1"/>
    <col min="8521" max="8529" width="20" style="25" customWidth="1"/>
    <col min="8530" max="8532" width="21.140625" style="25" customWidth="1"/>
    <col min="8533" max="8541" width="20.140625" style="25" customWidth="1"/>
    <col min="8542" max="8544" width="21.28515625" style="25" customWidth="1"/>
    <col min="8545" max="8553" width="20.140625" style="25" bestFit="1" customWidth="1"/>
    <col min="8554" max="8556" width="21.28515625" style="25" bestFit="1" customWidth="1"/>
    <col min="8557" max="8704" width="11.5703125" style="25"/>
    <col min="8705" max="8705" width="43.28515625" style="25" customWidth="1"/>
    <col min="8706" max="8706" width="10.28515625" style="25" customWidth="1"/>
    <col min="8707" max="8707" width="18.5703125" style="25" customWidth="1"/>
    <col min="8708" max="8708" width="11.28515625" style="25" bestFit="1" customWidth="1"/>
    <col min="8709" max="8709" width="22.7109375" style="25" customWidth="1"/>
    <col min="8710" max="8710" width="11.85546875" style="25" bestFit="1" customWidth="1"/>
    <col min="8711" max="8711" width="20.28515625" style="25" customWidth="1"/>
    <col min="8712" max="8712" width="7.7109375" style="25" customWidth="1"/>
    <col min="8713" max="8713" width="15.7109375" style="25" customWidth="1"/>
    <col min="8714" max="8714" width="11.140625" style="25" customWidth="1"/>
    <col min="8715" max="8715" width="17.28515625" style="25" customWidth="1"/>
    <col min="8716" max="8716" width="11.5703125" style="25"/>
    <col min="8717" max="8725" width="20.140625" style="25" customWidth="1"/>
    <col min="8726" max="8728" width="21.28515625" style="25" customWidth="1"/>
    <col min="8729" max="8737" width="20.140625" style="25" customWidth="1"/>
    <col min="8738" max="8740" width="21.28515625" style="25" customWidth="1"/>
    <col min="8741" max="8749" width="20.140625" style="25" customWidth="1"/>
    <col min="8750" max="8752" width="21.28515625" style="25" customWidth="1"/>
    <col min="8753" max="8761" width="20.140625" style="25" customWidth="1"/>
    <col min="8762" max="8764" width="21.28515625" style="25" customWidth="1"/>
    <col min="8765" max="8773" width="20" style="25" customWidth="1"/>
    <col min="8774" max="8776" width="21.140625" style="25" customWidth="1"/>
    <col min="8777" max="8785" width="20" style="25" customWidth="1"/>
    <col min="8786" max="8788" width="21.140625" style="25" customWidth="1"/>
    <col min="8789" max="8797" width="20.140625" style="25" customWidth="1"/>
    <col min="8798" max="8800" width="21.28515625" style="25" customWidth="1"/>
    <col min="8801" max="8809" width="20.140625" style="25" bestFit="1" customWidth="1"/>
    <col min="8810" max="8812" width="21.28515625" style="25" bestFit="1" customWidth="1"/>
    <col min="8813" max="8960" width="11.5703125" style="25"/>
    <col min="8961" max="8961" width="43.28515625" style="25" customWidth="1"/>
    <col min="8962" max="8962" width="10.28515625" style="25" customWidth="1"/>
    <col min="8963" max="8963" width="18.5703125" style="25" customWidth="1"/>
    <col min="8964" max="8964" width="11.28515625" style="25" bestFit="1" customWidth="1"/>
    <col min="8965" max="8965" width="22.7109375" style="25" customWidth="1"/>
    <col min="8966" max="8966" width="11.85546875" style="25" bestFit="1" customWidth="1"/>
    <col min="8967" max="8967" width="20.28515625" style="25" customWidth="1"/>
    <col min="8968" max="8968" width="7.7109375" style="25" customWidth="1"/>
    <col min="8969" max="8969" width="15.7109375" style="25" customWidth="1"/>
    <col min="8970" max="8970" width="11.140625" style="25" customWidth="1"/>
    <col min="8971" max="8971" width="17.28515625" style="25" customWidth="1"/>
    <col min="8972" max="8972" width="11.5703125" style="25"/>
    <col min="8973" max="8981" width="20.140625" style="25" customWidth="1"/>
    <col min="8982" max="8984" width="21.28515625" style="25" customWidth="1"/>
    <col min="8985" max="8993" width="20.140625" style="25" customWidth="1"/>
    <col min="8994" max="8996" width="21.28515625" style="25" customWidth="1"/>
    <col min="8997" max="9005" width="20.140625" style="25" customWidth="1"/>
    <col min="9006" max="9008" width="21.28515625" style="25" customWidth="1"/>
    <col min="9009" max="9017" width="20.140625" style="25" customWidth="1"/>
    <col min="9018" max="9020" width="21.28515625" style="25" customWidth="1"/>
    <col min="9021" max="9029" width="20" style="25" customWidth="1"/>
    <col min="9030" max="9032" width="21.140625" style="25" customWidth="1"/>
    <col min="9033" max="9041" width="20" style="25" customWidth="1"/>
    <col min="9042" max="9044" width="21.140625" style="25" customWidth="1"/>
    <col min="9045" max="9053" width="20.140625" style="25" customWidth="1"/>
    <col min="9054" max="9056" width="21.28515625" style="25" customWidth="1"/>
    <col min="9057" max="9065" width="20.140625" style="25" bestFit="1" customWidth="1"/>
    <col min="9066" max="9068" width="21.28515625" style="25" bestFit="1" customWidth="1"/>
    <col min="9069" max="9216" width="11.5703125" style="25"/>
    <col min="9217" max="9217" width="43.28515625" style="25" customWidth="1"/>
    <col min="9218" max="9218" width="10.28515625" style="25" customWidth="1"/>
    <col min="9219" max="9219" width="18.5703125" style="25" customWidth="1"/>
    <col min="9220" max="9220" width="11.28515625" style="25" bestFit="1" customWidth="1"/>
    <col min="9221" max="9221" width="22.7109375" style="25" customWidth="1"/>
    <col min="9222" max="9222" width="11.85546875" style="25" bestFit="1" customWidth="1"/>
    <col min="9223" max="9223" width="20.28515625" style="25" customWidth="1"/>
    <col min="9224" max="9224" width="7.7109375" style="25" customWidth="1"/>
    <col min="9225" max="9225" width="15.7109375" style="25" customWidth="1"/>
    <col min="9226" max="9226" width="11.140625" style="25" customWidth="1"/>
    <col min="9227" max="9227" width="17.28515625" style="25" customWidth="1"/>
    <col min="9228" max="9228" width="11.5703125" style="25"/>
    <col min="9229" max="9237" width="20.140625" style="25" customWidth="1"/>
    <col min="9238" max="9240" width="21.28515625" style="25" customWidth="1"/>
    <col min="9241" max="9249" width="20.140625" style="25" customWidth="1"/>
    <col min="9250" max="9252" width="21.28515625" style="25" customWidth="1"/>
    <col min="9253" max="9261" width="20.140625" style="25" customWidth="1"/>
    <col min="9262" max="9264" width="21.28515625" style="25" customWidth="1"/>
    <col min="9265" max="9273" width="20.140625" style="25" customWidth="1"/>
    <col min="9274" max="9276" width="21.28515625" style="25" customWidth="1"/>
    <col min="9277" max="9285" width="20" style="25" customWidth="1"/>
    <col min="9286" max="9288" width="21.140625" style="25" customWidth="1"/>
    <col min="9289" max="9297" width="20" style="25" customWidth="1"/>
    <col min="9298" max="9300" width="21.140625" style="25" customWidth="1"/>
    <col min="9301" max="9309" width="20.140625" style="25" customWidth="1"/>
    <col min="9310" max="9312" width="21.28515625" style="25" customWidth="1"/>
    <col min="9313" max="9321" width="20.140625" style="25" bestFit="1" customWidth="1"/>
    <col min="9322" max="9324" width="21.28515625" style="25" bestFit="1" customWidth="1"/>
    <col min="9325" max="9472" width="11.5703125" style="25"/>
    <col min="9473" max="9473" width="43.28515625" style="25" customWidth="1"/>
    <col min="9474" max="9474" width="10.28515625" style="25" customWidth="1"/>
    <col min="9475" max="9475" width="18.5703125" style="25" customWidth="1"/>
    <col min="9476" max="9476" width="11.28515625" style="25" bestFit="1" customWidth="1"/>
    <col min="9477" max="9477" width="22.7109375" style="25" customWidth="1"/>
    <col min="9478" max="9478" width="11.85546875" style="25" bestFit="1" customWidth="1"/>
    <col min="9479" max="9479" width="20.28515625" style="25" customWidth="1"/>
    <col min="9480" max="9480" width="7.7109375" style="25" customWidth="1"/>
    <col min="9481" max="9481" width="15.7109375" style="25" customWidth="1"/>
    <col min="9482" max="9482" width="11.140625" style="25" customWidth="1"/>
    <col min="9483" max="9483" width="17.28515625" style="25" customWidth="1"/>
    <col min="9484" max="9484" width="11.5703125" style="25"/>
    <col min="9485" max="9493" width="20.140625" style="25" customWidth="1"/>
    <col min="9494" max="9496" width="21.28515625" style="25" customWidth="1"/>
    <col min="9497" max="9505" width="20.140625" style="25" customWidth="1"/>
    <col min="9506" max="9508" width="21.28515625" style="25" customWidth="1"/>
    <col min="9509" max="9517" width="20.140625" style="25" customWidth="1"/>
    <col min="9518" max="9520" width="21.28515625" style="25" customWidth="1"/>
    <col min="9521" max="9529" width="20.140625" style="25" customWidth="1"/>
    <col min="9530" max="9532" width="21.28515625" style="25" customWidth="1"/>
    <col min="9533" max="9541" width="20" style="25" customWidth="1"/>
    <col min="9542" max="9544" width="21.140625" style="25" customWidth="1"/>
    <col min="9545" max="9553" width="20" style="25" customWidth="1"/>
    <col min="9554" max="9556" width="21.140625" style="25" customWidth="1"/>
    <col min="9557" max="9565" width="20.140625" style="25" customWidth="1"/>
    <col min="9566" max="9568" width="21.28515625" style="25" customWidth="1"/>
    <col min="9569" max="9577" width="20.140625" style="25" bestFit="1" customWidth="1"/>
    <col min="9578" max="9580" width="21.28515625" style="25" bestFit="1" customWidth="1"/>
    <col min="9581" max="9728" width="11.5703125" style="25"/>
    <col min="9729" max="9729" width="43.28515625" style="25" customWidth="1"/>
    <col min="9730" max="9730" width="10.28515625" style="25" customWidth="1"/>
    <col min="9731" max="9731" width="18.5703125" style="25" customWidth="1"/>
    <col min="9732" max="9732" width="11.28515625" style="25" bestFit="1" customWidth="1"/>
    <col min="9733" max="9733" width="22.7109375" style="25" customWidth="1"/>
    <col min="9734" max="9734" width="11.85546875" style="25" bestFit="1" customWidth="1"/>
    <col min="9735" max="9735" width="20.28515625" style="25" customWidth="1"/>
    <col min="9736" max="9736" width="7.7109375" style="25" customWidth="1"/>
    <col min="9737" max="9737" width="15.7109375" style="25" customWidth="1"/>
    <col min="9738" max="9738" width="11.140625" style="25" customWidth="1"/>
    <col min="9739" max="9739" width="17.28515625" style="25" customWidth="1"/>
    <col min="9740" max="9740" width="11.5703125" style="25"/>
    <col min="9741" max="9749" width="20.140625" style="25" customWidth="1"/>
    <col min="9750" max="9752" width="21.28515625" style="25" customWidth="1"/>
    <col min="9753" max="9761" width="20.140625" style="25" customWidth="1"/>
    <col min="9762" max="9764" width="21.28515625" style="25" customWidth="1"/>
    <col min="9765" max="9773" width="20.140625" style="25" customWidth="1"/>
    <col min="9774" max="9776" width="21.28515625" style="25" customWidth="1"/>
    <col min="9777" max="9785" width="20.140625" style="25" customWidth="1"/>
    <col min="9786" max="9788" width="21.28515625" style="25" customWidth="1"/>
    <col min="9789" max="9797" width="20" style="25" customWidth="1"/>
    <col min="9798" max="9800" width="21.140625" style="25" customWidth="1"/>
    <col min="9801" max="9809" width="20" style="25" customWidth="1"/>
    <col min="9810" max="9812" width="21.140625" style="25" customWidth="1"/>
    <col min="9813" max="9821" width="20.140625" style="25" customWidth="1"/>
    <col min="9822" max="9824" width="21.28515625" style="25" customWidth="1"/>
    <col min="9825" max="9833" width="20.140625" style="25" bestFit="1" customWidth="1"/>
    <col min="9834" max="9836" width="21.28515625" style="25" bestFit="1" customWidth="1"/>
    <col min="9837" max="9984" width="11.5703125" style="25"/>
    <col min="9985" max="9985" width="43.28515625" style="25" customWidth="1"/>
    <col min="9986" max="9986" width="10.28515625" style="25" customWidth="1"/>
    <col min="9987" max="9987" width="18.5703125" style="25" customWidth="1"/>
    <col min="9988" max="9988" width="11.28515625" style="25" bestFit="1" customWidth="1"/>
    <col min="9989" max="9989" width="22.7109375" style="25" customWidth="1"/>
    <col min="9990" max="9990" width="11.85546875" style="25" bestFit="1" customWidth="1"/>
    <col min="9991" max="9991" width="20.28515625" style="25" customWidth="1"/>
    <col min="9992" max="9992" width="7.7109375" style="25" customWidth="1"/>
    <col min="9993" max="9993" width="15.7109375" style="25" customWidth="1"/>
    <col min="9994" max="9994" width="11.140625" style="25" customWidth="1"/>
    <col min="9995" max="9995" width="17.28515625" style="25" customWidth="1"/>
    <col min="9996" max="9996" width="11.5703125" style="25"/>
    <col min="9997" max="10005" width="20.140625" style="25" customWidth="1"/>
    <col min="10006" max="10008" width="21.28515625" style="25" customWidth="1"/>
    <col min="10009" max="10017" width="20.140625" style="25" customWidth="1"/>
    <col min="10018" max="10020" width="21.28515625" style="25" customWidth="1"/>
    <col min="10021" max="10029" width="20.140625" style="25" customWidth="1"/>
    <col min="10030" max="10032" width="21.28515625" style="25" customWidth="1"/>
    <col min="10033" max="10041" width="20.140625" style="25" customWidth="1"/>
    <col min="10042" max="10044" width="21.28515625" style="25" customWidth="1"/>
    <col min="10045" max="10053" width="20" style="25" customWidth="1"/>
    <col min="10054" max="10056" width="21.140625" style="25" customWidth="1"/>
    <col min="10057" max="10065" width="20" style="25" customWidth="1"/>
    <col min="10066" max="10068" width="21.140625" style="25" customWidth="1"/>
    <col min="10069" max="10077" width="20.140625" style="25" customWidth="1"/>
    <col min="10078" max="10080" width="21.28515625" style="25" customWidth="1"/>
    <col min="10081" max="10089" width="20.140625" style="25" bestFit="1" customWidth="1"/>
    <col min="10090" max="10092" width="21.28515625" style="25" bestFit="1" customWidth="1"/>
    <col min="10093" max="10240" width="11.5703125" style="25"/>
    <col min="10241" max="10241" width="43.28515625" style="25" customWidth="1"/>
    <col min="10242" max="10242" width="10.28515625" style="25" customWidth="1"/>
    <col min="10243" max="10243" width="18.5703125" style="25" customWidth="1"/>
    <col min="10244" max="10244" width="11.28515625" style="25" bestFit="1" customWidth="1"/>
    <col min="10245" max="10245" width="22.7109375" style="25" customWidth="1"/>
    <col min="10246" max="10246" width="11.85546875" style="25" bestFit="1" customWidth="1"/>
    <col min="10247" max="10247" width="20.28515625" style="25" customWidth="1"/>
    <col min="10248" max="10248" width="7.7109375" style="25" customWidth="1"/>
    <col min="10249" max="10249" width="15.7109375" style="25" customWidth="1"/>
    <col min="10250" max="10250" width="11.140625" style="25" customWidth="1"/>
    <col min="10251" max="10251" width="17.28515625" style="25" customWidth="1"/>
    <col min="10252" max="10252" width="11.5703125" style="25"/>
    <col min="10253" max="10261" width="20.140625" style="25" customWidth="1"/>
    <col min="10262" max="10264" width="21.28515625" style="25" customWidth="1"/>
    <col min="10265" max="10273" width="20.140625" style="25" customWidth="1"/>
    <col min="10274" max="10276" width="21.28515625" style="25" customWidth="1"/>
    <col min="10277" max="10285" width="20.140625" style="25" customWidth="1"/>
    <col min="10286" max="10288" width="21.28515625" style="25" customWidth="1"/>
    <col min="10289" max="10297" width="20.140625" style="25" customWidth="1"/>
    <col min="10298" max="10300" width="21.28515625" style="25" customWidth="1"/>
    <col min="10301" max="10309" width="20" style="25" customWidth="1"/>
    <col min="10310" max="10312" width="21.140625" style="25" customWidth="1"/>
    <col min="10313" max="10321" width="20" style="25" customWidth="1"/>
    <col min="10322" max="10324" width="21.140625" style="25" customWidth="1"/>
    <col min="10325" max="10333" width="20.140625" style="25" customWidth="1"/>
    <col min="10334" max="10336" width="21.28515625" style="25" customWidth="1"/>
    <col min="10337" max="10345" width="20.140625" style="25" bestFit="1" customWidth="1"/>
    <col min="10346" max="10348" width="21.28515625" style="25" bestFit="1" customWidth="1"/>
    <col min="10349" max="10496" width="11.5703125" style="25"/>
    <col min="10497" max="10497" width="43.28515625" style="25" customWidth="1"/>
    <col min="10498" max="10498" width="10.28515625" style="25" customWidth="1"/>
    <col min="10499" max="10499" width="18.5703125" style="25" customWidth="1"/>
    <col min="10500" max="10500" width="11.28515625" style="25" bestFit="1" customWidth="1"/>
    <col min="10501" max="10501" width="22.7109375" style="25" customWidth="1"/>
    <col min="10502" max="10502" width="11.85546875" style="25" bestFit="1" customWidth="1"/>
    <col min="10503" max="10503" width="20.28515625" style="25" customWidth="1"/>
    <col min="10504" max="10504" width="7.7109375" style="25" customWidth="1"/>
    <col min="10505" max="10505" width="15.7109375" style="25" customWidth="1"/>
    <col min="10506" max="10506" width="11.140625" style="25" customWidth="1"/>
    <col min="10507" max="10507" width="17.28515625" style="25" customWidth="1"/>
    <col min="10508" max="10508" width="11.5703125" style="25"/>
    <col min="10509" max="10517" width="20.140625" style="25" customWidth="1"/>
    <col min="10518" max="10520" width="21.28515625" style="25" customWidth="1"/>
    <col min="10521" max="10529" width="20.140625" style="25" customWidth="1"/>
    <col min="10530" max="10532" width="21.28515625" style="25" customWidth="1"/>
    <col min="10533" max="10541" width="20.140625" style="25" customWidth="1"/>
    <col min="10542" max="10544" width="21.28515625" style="25" customWidth="1"/>
    <col min="10545" max="10553" width="20.140625" style="25" customWidth="1"/>
    <col min="10554" max="10556" width="21.28515625" style="25" customWidth="1"/>
    <col min="10557" max="10565" width="20" style="25" customWidth="1"/>
    <col min="10566" max="10568" width="21.140625" style="25" customWidth="1"/>
    <col min="10569" max="10577" width="20" style="25" customWidth="1"/>
    <col min="10578" max="10580" width="21.140625" style="25" customWidth="1"/>
    <col min="10581" max="10589" width="20.140625" style="25" customWidth="1"/>
    <col min="10590" max="10592" width="21.28515625" style="25" customWidth="1"/>
    <col min="10593" max="10601" width="20.140625" style="25" bestFit="1" customWidth="1"/>
    <col min="10602" max="10604" width="21.28515625" style="25" bestFit="1" customWidth="1"/>
    <col min="10605" max="10752" width="11.5703125" style="25"/>
    <col min="10753" max="10753" width="43.28515625" style="25" customWidth="1"/>
    <col min="10754" max="10754" width="10.28515625" style="25" customWidth="1"/>
    <col min="10755" max="10755" width="18.5703125" style="25" customWidth="1"/>
    <col min="10756" max="10756" width="11.28515625" style="25" bestFit="1" customWidth="1"/>
    <col min="10757" max="10757" width="22.7109375" style="25" customWidth="1"/>
    <col min="10758" max="10758" width="11.85546875" style="25" bestFit="1" customWidth="1"/>
    <col min="10759" max="10759" width="20.28515625" style="25" customWidth="1"/>
    <col min="10760" max="10760" width="7.7109375" style="25" customWidth="1"/>
    <col min="10761" max="10761" width="15.7109375" style="25" customWidth="1"/>
    <col min="10762" max="10762" width="11.140625" style="25" customWidth="1"/>
    <col min="10763" max="10763" width="17.28515625" style="25" customWidth="1"/>
    <col min="10764" max="10764" width="11.5703125" style="25"/>
    <col min="10765" max="10773" width="20.140625" style="25" customWidth="1"/>
    <col min="10774" max="10776" width="21.28515625" style="25" customWidth="1"/>
    <col min="10777" max="10785" width="20.140625" style="25" customWidth="1"/>
    <col min="10786" max="10788" width="21.28515625" style="25" customWidth="1"/>
    <col min="10789" max="10797" width="20.140625" style="25" customWidth="1"/>
    <col min="10798" max="10800" width="21.28515625" style="25" customWidth="1"/>
    <col min="10801" max="10809" width="20.140625" style="25" customWidth="1"/>
    <col min="10810" max="10812" width="21.28515625" style="25" customWidth="1"/>
    <col min="10813" max="10821" width="20" style="25" customWidth="1"/>
    <col min="10822" max="10824" width="21.140625" style="25" customWidth="1"/>
    <col min="10825" max="10833" width="20" style="25" customWidth="1"/>
    <col min="10834" max="10836" width="21.140625" style="25" customWidth="1"/>
    <col min="10837" max="10845" width="20.140625" style="25" customWidth="1"/>
    <col min="10846" max="10848" width="21.28515625" style="25" customWidth="1"/>
    <col min="10849" max="10857" width="20.140625" style="25" bestFit="1" customWidth="1"/>
    <col min="10858" max="10860" width="21.28515625" style="25" bestFit="1" customWidth="1"/>
    <col min="10861" max="11008" width="11.5703125" style="25"/>
    <col min="11009" max="11009" width="43.28515625" style="25" customWidth="1"/>
    <col min="11010" max="11010" width="10.28515625" style="25" customWidth="1"/>
    <col min="11011" max="11011" width="18.5703125" style="25" customWidth="1"/>
    <col min="11012" max="11012" width="11.28515625" style="25" bestFit="1" customWidth="1"/>
    <col min="11013" max="11013" width="22.7109375" style="25" customWidth="1"/>
    <col min="11014" max="11014" width="11.85546875" style="25" bestFit="1" customWidth="1"/>
    <col min="11015" max="11015" width="20.28515625" style="25" customWidth="1"/>
    <col min="11016" max="11016" width="7.7109375" style="25" customWidth="1"/>
    <col min="11017" max="11017" width="15.7109375" style="25" customWidth="1"/>
    <col min="11018" max="11018" width="11.140625" style="25" customWidth="1"/>
    <col min="11019" max="11019" width="17.28515625" style="25" customWidth="1"/>
    <col min="11020" max="11020" width="11.5703125" style="25"/>
    <col min="11021" max="11029" width="20.140625" style="25" customWidth="1"/>
    <col min="11030" max="11032" width="21.28515625" style="25" customWidth="1"/>
    <col min="11033" max="11041" width="20.140625" style="25" customWidth="1"/>
    <col min="11042" max="11044" width="21.28515625" style="25" customWidth="1"/>
    <col min="11045" max="11053" width="20.140625" style="25" customWidth="1"/>
    <col min="11054" max="11056" width="21.28515625" style="25" customWidth="1"/>
    <col min="11057" max="11065" width="20.140625" style="25" customWidth="1"/>
    <col min="11066" max="11068" width="21.28515625" style="25" customWidth="1"/>
    <col min="11069" max="11077" width="20" style="25" customWidth="1"/>
    <col min="11078" max="11080" width="21.140625" style="25" customWidth="1"/>
    <col min="11081" max="11089" width="20" style="25" customWidth="1"/>
    <col min="11090" max="11092" width="21.140625" style="25" customWidth="1"/>
    <col min="11093" max="11101" width="20.140625" style="25" customWidth="1"/>
    <col min="11102" max="11104" width="21.28515625" style="25" customWidth="1"/>
    <col min="11105" max="11113" width="20.140625" style="25" bestFit="1" customWidth="1"/>
    <col min="11114" max="11116" width="21.28515625" style="25" bestFit="1" customWidth="1"/>
    <col min="11117" max="11264" width="11.5703125" style="25"/>
    <col min="11265" max="11265" width="43.28515625" style="25" customWidth="1"/>
    <col min="11266" max="11266" width="10.28515625" style="25" customWidth="1"/>
    <col min="11267" max="11267" width="18.5703125" style="25" customWidth="1"/>
    <col min="11268" max="11268" width="11.28515625" style="25" bestFit="1" customWidth="1"/>
    <col min="11269" max="11269" width="22.7109375" style="25" customWidth="1"/>
    <col min="11270" max="11270" width="11.85546875" style="25" bestFit="1" customWidth="1"/>
    <col min="11271" max="11271" width="20.28515625" style="25" customWidth="1"/>
    <col min="11272" max="11272" width="7.7109375" style="25" customWidth="1"/>
    <col min="11273" max="11273" width="15.7109375" style="25" customWidth="1"/>
    <col min="11274" max="11274" width="11.140625" style="25" customWidth="1"/>
    <col min="11275" max="11275" width="17.28515625" style="25" customWidth="1"/>
    <col min="11276" max="11276" width="11.5703125" style="25"/>
    <col min="11277" max="11285" width="20.140625" style="25" customWidth="1"/>
    <col min="11286" max="11288" width="21.28515625" style="25" customWidth="1"/>
    <col min="11289" max="11297" width="20.140625" style="25" customWidth="1"/>
    <col min="11298" max="11300" width="21.28515625" style="25" customWidth="1"/>
    <col min="11301" max="11309" width="20.140625" style="25" customWidth="1"/>
    <col min="11310" max="11312" width="21.28515625" style="25" customWidth="1"/>
    <col min="11313" max="11321" width="20.140625" style="25" customWidth="1"/>
    <col min="11322" max="11324" width="21.28515625" style="25" customWidth="1"/>
    <col min="11325" max="11333" width="20" style="25" customWidth="1"/>
    <col min="11334" max="11336" width="21.140625" style="25" customWidth="1"/>
    <col min="11337" max="11345" width="20" style="25" customWidth="1"/>
    <col min="11346" max="11348" width="21.140625" style="25" customWidth="1"/>
    <col min="11349" max="11357" width="20.140625" style="25" customWidth="1"/>
    <col min="11358" max="11360" width="21.28515625" style="25" customWidth="1"/>
    <col min="11361" max="11369" width="20.140625" style="25" bestFit="1" customWidth="1"/>
    <col min="11370" max="11372" width="21.28515625" style="25" bestFit="1" customWidth="1"/>
    <col min="11373" max="11520" width="11.5703125" style="25"/>
    <col min="11521" max="11521" width="43.28515625" style="25" customWidth="1"/>
    <col min="11522" max="11522" width="10.28515625" style="25" customWidth="1"/>
    <col min="11523" max="11523" width="18.5703125" style="25" customWidth="1"/>
    <col min="11524" max="11524" width="11.28515625" style="25" bestFit="1" customWidth="1"/>
    <col min="11525" max="11525" width="22.7109375" style="25" customWidth="1"/>
    <col min="11526" max="11526" width="11.85546875" style="25" bestFit="1" customWidth="1"/>
    <col min="11527" max="11527" width="20.28515625" style="25" customWidth="1"/>
    <col min="11528" max="11528" width="7.7109375" style="25" customWidth="1"/>
    <col min="11529" max="11529" width="15.7109375" style="25" customWidth="1"/>
    <col min="11530" max="11530" width="11.140625" style="25" customWidth="1"/>
    <col min="11531" max="11531" width="17.28515625" style="25" customWidth="1"/>
    <col min="11532" max="11532" width="11.5703125" style="25"/>
    <col min="11533" max="11541" width="20.140625" style="25" customWidth="1"/>
    <col min="11542" max="11544" width="21.28515625" style="25" customWidth="1"/>
    <col min="11545" max="11553" width="20.140625" style="25" customWidth="1"/>
    <col min="11554" max="11556" width="21.28515625" style="25" customWidth="1"/>
    <col min="11557" max="11565" width="20.140625" style="25" customWidth="1"/>
    <col min="11566" max="11568" width="21.28515625" style="25" customWidth="1"/>
    <col min="11569" max="11577" width="20.140625" style="25" customWidth="1"/>
    <col min="11578" max="11580" width="21.28515625" style="25" customWidth="1"/>
    <col min="11581" max="11589" width="20" style="25" customWidth="1"/>
    <col min="11590" max="11592" width="21.140625" style="25" customWidth="1"/>
    <col min="11593" max="11601" width="20" style="25" customWidth="1"/>
    <col min="11602" max="11604" width="21.140625" style="25" customWidth="1"/>
    <col min="11605" max="11613" width="20.140625" style="25" customWidth="1"/>
    <col min="11614" max="11616" width="21.28515625" style="25" customWidth="1"/>
    <col min="11617" max="11625" width="20.140625" style="25" bestFit="1" customWidth="1"/>
    <col min="11626" max="11628" width="21.28515625" style="25" bestFit="1" customWidth="1"/>
    <col min="11629" max="11776" width="11.5703125" style="25"/>
    <col min="11777" max="11777" width="43.28515625" style="25" customWidth="1"/>
    <col min="11778" max="11778" width="10.28515625" style="25" customWidth="1"/>
    <col min="11779" max="11779" width="18.5703125" style="25" customWidth="1"/>
    <col min="11780" max="11780" width="11.28515625" style="25" bestFit="1" customWidth="1"/>
    <col min="11781" max="11781" width="22.7109375" style="25" customWidth="1"/>
    <col min="11782" max="11782" width="11.85546875" style="25" bestFit="1" customWidth="1"/>
    <col min="11783" max="11783" width="20.28515625" style="25" customWidth="1"/>
    <col min="11784" max="11784" width="7.7109375" style="25" customWidth="1"/>
    <col min="11785" max="11785" width="15.7109375" style="25" customWidth="1"/>
    <col min="11786" max="11786" width="11.140625" style="25" customWidth="1"/>
    <col min="11787" max="11787" width="17.28515625" style="25" customWidth="1"/>
    <col min="11788" max="11788" width="11.5703125" style="25"/>
    <col min="11789" max="11797" width="20.140625" style="25" customWidth="1"/>
    <col min="11798" max="11800" width="21.28515625" style="25" customWidth="1"/>
    <col min="11801" max="11809" width="20.140625" style="25" customWidth="1"/>
    <col min="11810" max="11812" width="21.28515625" style="25" customWidth="1"/>
    <col min="11813" max="11821" width="20.140625" style="25" customWidth="1"/>
    <col min="11822" max="11824" width="21.28515625" style="25" customWidth="1"/>
    <col min="11825" max="11833" width="20.140625" style="25" customWidth="1"/>
    <col min="11834" max="11836" width="21.28515625" style="25" customWidth="1"/>
    <col min="11837" max="11845" width="20" style="25" customWidth="1"/>
    <col min="11846" max="11848" width="21.140625" style="25" customWidth="1"/>
    <col min="11849" max="11857" width="20" style="25" customWidth="1"/>
    <col min="11858" max="11860" width="21.140625" style="25" customWidth="1"/>
    <col min="11861" max="11869" width="20.140625" style="25" customWidth="1"/>
    <col min="11870" max="11872" width="21.28515625" style="25" customWidth="1"/>
    <col min="11873" max="11881" width="20.140625" style="25" bestFit="1" customWidth="1"/>
    <col min="11882" max="11884" width="21.28515625" style="25" bestFit="1" customWidth="1"/>
    <col min="11885" max="12032" width="11.5703125" style="25"/>
    <col min="12033" max="12033" width="43.28515625" style="25" customWidth="1"/>
    <col min="12034" max="12034" width="10.28515625" style="25" customWidth="1"/>
    <col min="12035" max="12035" width="18.5703125" style="25" customWidth="1"/>
    <col min="12036" max="12036" width="11.28515625" style="25" bestFit="1" customWidth="1"/>
    <col min="12037" max="12037" width="22.7109375" style="25" customWidth="1"/>
    <col min="12038" max="12038" width="11.85546875" style="25" bestFit="1" customWidth="1"/>
    <col min="12039" max="12039" width="20.28515625" style="25" customWidth="1"/>
    <col min="12040" max="12040" width="7.7109375" style="25" customWidth="1"/>
    <col min="12041" max="12041" width="15.7109375" style="25" customWidth="1"/>
    <col min="12042" max="12042" width="11.140625" style="25" customWidth="1"/>
    <col min="12043" max="12043" width="17.28515625" style="25" customWidth="1"/>
    <col min="12044" max="12044" width="11.5703125" style="25"/>
    <col min="12045" max="12053" width="20.140625" style="25" customWidth="1"/>
    <col min="12054" max="12056" width="21.28515625" style="25" customWidth="1"/>
    <col min="12057" max="12065" width="20.140625" style="25" customWidth="1"/>
    <col min="12066" max="12068" width="21.28515625" style="25" customWidth="1"/>
    <col min="12069" max="12077" width="20.140625" style="25" customWidth="1"/>
    <col min="12078" max="12080" width="21.28515625" style="25" customWidth="1"/>
    <col min="12081" max="12089" width="20.140625" style="25" customWidth="1"/>
    <col min="12090" max="12092" width="21.28515625" style="25" customWidth="1"/>
    <col min="12093" max="12101" width="20" style="25" customWidth="1"/>
    <col min="12102" max="12104" width="21.140625" style="25" customWidth="1"/>
    <col min="12105" max="12113" width="20" style="25" customWidth="1"/>
    <col min="12114" max="12116" width="21.140625" style="25" customWidth="1"/>
    <col min="12117" max="12125" width="20.140625" style="25" customWidth="1"/>
    <col min="12126" max="12128" width="21.28515625" style="25" customWidth="1"/>
    <col min="12129" max="12137" width="20.140625" style="25" bestFit="1" customWidth="1"/>
    <col min="12138" max="12140" width="21.28515625" style="25" bestFit="1" customWidth="1"/>
    <col min="12141" max="12288" width="11.5703125" style="25"/>
    <col min="12289" max="12289" width="43.28515625" style="25" customWidth="1"/>
    <col min="12290" max="12290" width="10.28515625" style="25" customWidth="1"/>
    <col min="12291" max="12291" width="18.5703125" style="25" customWidth="1"/>
    <col min="12292" max="12292" width="11.28515625" style="25" bestFit="1" customWidth="1"/>
    <col min="12293" max="12293" width="22.7109375" style="25" customWidth="1"/>
    <col min="12294" max="12294" width="11.85546875" style="25" bestFit="1" customWidth="1"/>
    <col min="12295" max="12295" width="20.28515625" style="25" customWidth="1"/>
    <col min="12296" max="12296" width="7.7109375" style="25" customWidth="1"/>
    <col min="12297" max="12297" width="15.7109375" style="25" customWidth="1"/>
    <col min="12298" max="12298" width="11.140625" style="25" customWidth="1"/>
    <col min="12299" max="12299" width="17.28515625" style="25" customWidth="1"/>
    <col min="12300" max="12300" width="11.5703125" style="25"/>
    <col min="12301" max="12309" width="20.140625" style="25" customWidth="1"/>
    <col min="12310" max="12312" width="21.28515625" style="25" customWidth="1"/>
    <col min="12313" max="12321" width="20.140625" style="25" customWidth="1"/>
    <col min="12322" max="12324" width="21.28515625" style="25" customWidth="1"/>
    <col min="12325" max="12333" width="20.140625" style="25" customWidth="1"/>
    <col min="12334" max="12336" width="21.28515625" style="25" customWidth="1"/>
    <col min="12337" max="12345" width="20.140625" style="25" customWidth="1"/>
    <col min="12346" max="12348" width="21.28515625" style="25" customWidth="1"/>
    <col min="12349" max="12357" width="20" style="25" customWidth="1"/>
    <col min="12358" max="12360" width="21.140625" style="25" customWidth="1"/>
    <col min="12361" max="12369" width="20" style="25" customWidth="1"/>
    <col min="12370" max="12372" width="21.140625" style="25" customWidth="1"/>
    <col min="12373" max="12381" width="20.140625" style="25" customWidth="1"/>
    <col min="12382" max="12384" width="21.28515625" style="25" customWidth="1"/>
    <col min="12385" max="12393" width="20.140625" style="25" bestFit="1" customWidth="1"/>
    <col min="12394" max="12396" width="21.28515625" style="25" bestFit="1" customWidth="1"/>
    <col min="12397" max="12544" width="11.5703125" style="25"/>
    <col min="12545" max="12545" width="43.28515625" style="25" customWidth="1"/>
    <col min="12546" max="12546" width="10.28515625" style="25" customWidth="1"/>
    <col min="12547" max="12547" width="18.5703125" style="25" customWidth="1"/>
    <col min="12548" max="12548" width="11.28515625" style="25" bestFit="1" customWidth="1"/>
    <col min="12549" max="12549" width="22.7109375" style="25" customWidth="1"/>
    <col min="12550" max="12550" width="11.85546875" style="25" bestFit="1" customWidth="1"/>
    <col min="12551" max="12551" width="20.28515625" style="25" customWidth="1"/>
    <col min="12552" max="12552" width="7.7109375" style="25" customWidth="1"/>
    <col min="12553" max="12553" width="15.7109375" style="25" customWidth="1"/>
    <col min="12554" max="12554" width="11.140625" style="25" customWidth="1"/>
    <col min="12555" max="12555" width="17.28515625" style="25" customWidth="1"/>
    <col min="12556" max="12556" width="11.5703125" style="25"/>
    <col min="12557" max="12565" width="20.140625" style="25" customWidth="1"/>
    <col min="12566" max="12568" width="21.28515625" style="25" customWidth="1"/>
    <col min="12569" max="12577" width="20.140625" style="25" customWidth="1"/>
    <col min="12578" max="12580" width="21.28515625" style="25" customWidth="1"/>
    <col min="12581" max="12589" width="20.140625" style="25" customWidth="1"/>
    <col min="12590" max="12592" width="21.28515625" style="25" customWidth="1"/>
    <col min="12593" max="12601" width="20.140625" style="25" customWidth="1"/>
    <col min="12602" max="12604" width="21.28515625" style="25" customWidth="1"/>
    <col min="12605" max="12613" width="20" style="25" customWidth="1"/>
    <col min="12614" max="12616" width="21.140625" style="25" customWidth="1"/>
    <col min="12617" max="12625" width="20" style="25" customWidth="1"/>
    <col min="12626" max="12628" width="21.140625" style="25" customWidth="1"/>
    <col min="12629" max="12637" width="20.140625" style="25" customWidth="1"/>
    <col min="12638" max="12640" width="21.28515625" style="25" customWidth="1"/>
    <col min="12641" max="12649" width="20.140625" style="25" bestFit="1" customWidth="1"/>
    <col min="12650" max="12652" width="21.28515625" style="25" bestFit="1" customWidth="1"/>
    <col min="12653" max="12800" width="11.5703125" style="25"/>
    <col min="12801" max="12801" width="43.28515625" style="25" customWidth="1"/>
    <col min="12802" max="12802" width="10.28515625" style="25" customWidth="1"/>
    <col min="12803" max="12803" width="18.5703125" style="25" customWidth="1"/>
    <col min="12804" max="12804" width="11.28515625" style="25" bestFit="1" customWidth="1"/>
    <col min="12805" max="12805" width="22.7109375" style="25" customWidth="1"/>
    <col min="12806" max="12806" width="11.85546875" style="25" bestFit="1" customWidth="1"/>
    <col min="12807" max="12807" width="20.28515625" style="25" customWidth="1"/>
    <col min="12808" max="12808" width="7.7109375" style="25" customWidth="1"/>
    <col min="12809" max="12809" width="15.7109375" style="25" customWidth="1"/>
    <col min="12810" max="12810" width="11.140625" style="25" customWidth="1"/>
    <col min="12811" max="12811" width="17.28515625" style="25" customWidth="1"/>
    <col min="12812" max="12812" width="11.5703125" style="25"/>
    <col min="12813" max="12821" width="20.140625" style="25" customWidth="1"/>
    <col min="12822" max="12824" width="21.28515625" style="25" customWidth="1"/>
    <col min="12825" max="12833" width="20.140625" style="25" customWidth="1"/>
    <col min="12834" max="12836" width="21.28515625" style="25" customWidth="1"/>
    <col min="12837" max="12845" width="20.140625" style="25" customWidth="1"/>
    <col min="12846" max="12848" width="21.28515625" style="25" customWidth="1"/>
    <col min="12849" max="12857" width="20.140625" style="25" customWidth="1"/>
    <col min="12858" max="12860" width="21.28515625" style="25" customWidth="1"/>
    <col min="12861" max="12869" width="20" style="25" customWidth="1"/>
    <col min="12870" max="12872" width="21.140625" style="25" customWidth="1"/>
    <col min="12873" max="12881" width="20" style="25" customWidth="1"/>
    <col min="12882" max="12884" width="21.140625" style="25" customWidth="1"/>
    <col min="12885" max="12893" width="20.140625" style="25" customWidth="1"/>
    <col min="12894" max="12896" width="21.28515625" style="25" customWidth="1"/>
    <col min="12897" max="12905" width="20.140625" style="25" bestFit="1" customWidth="1"/>
    <col min="12906" max="12908" width="21.28515625" style="25" bestFit="1" customWidth="1"/>
    <col min="12909" max="13056" width="11.5703125" style="25"/>
    <col min="13057" max="13057" width="43.28515625" style="25" customWidth="1"/>
    <col min="13058" max="13058" width="10.28515625" style="25" customWidth="1"/>
    <col min="13059" max="13059" width="18.5703125" style="25" customWidth="1"/>
    <col min="13060" max="13060" width="11.28515625" style="25" bestFit="1" customWidth="1"/>
    <col min="13061" max="13061" width="22.7109375" style="25" customWidth="1"/>
    <col min="13062" max="13062" width="11.85546875" style="25" bestFit="1" customWidth="1"/>
    <col min="13063" max="13063" width="20.28515625" style="25" customWidth="1"/>
    <col min="13064" max="13064" width="7.7109375" style="25" customWidth="1"/>
    <col min="13065" max="13065" width="15.7109375" style="25" customWidth="1"/>
    <col min="13066" max="13066" width="11.140625" style="25" customWidth="1"/>
    <col min="13067" max="13067" width="17.28515625" style="25" customWidth="1"/>
    <col min="13068" max="13068" width="11.5703125" style="25"/>
    <col min="13069" max="13077" width="20.140625" style="25" customWidth="1"/>
    <col min="13078" max="13080" width="21.28515625" style="25" customWidth="1"/>
    <col min="13081" max="13089" width="20.140625" style="25" customWidth="1"/>
    <col min="13090" max="13092" width="21.28515625" style="25" customWidth="1"/>
    <col min="13093" max="13101" width="20.140625" style="25" customWidth="1"/>
    <col min="13102" max="13104" width="21.28515625" style="25" customWidth="1"/>
    <col min="13105" max="13113" width="20.140625" style="25" customWidth="1"/>
    <col min="13114" max="13116" width="21.28515625" style="25" customWidth="1"/>
    <col min="13117" max="13125" width="20" style="25" customWidth="1"/>
    <col min="13126" max="13128" width="21.140625" style="25" customWidth="1"/>
    <col min="13129" max="13137" width="20" style="25" customWidth="1"/>
    <col min="13138" max="13140" width="21.140625" style="25" customWidth="1"/>
    <col min="13141" max="13149" width="20.140625" style="25" customWidth="1"/>
    <col min="13150" max="13152" width="21.28515625" style="25" customWidth="1"/>
    <col min="13153" max="13161" width="20.140625" style="25" bestFit="1" customWidth="1"/>
    <col min="13162" max="13164" width="21.28515625" style="25" bestFit="1" customWidth="1"/>
    <col min="13165" max="13312" width="11.5703125" style="25"/>
    <col min="13313" max="13313" width="43.28515625" style="25" customWidth="1"/>
    <col min="13314" max="13314" width="10.28515625" style="25" customWidth="1"/>
    <col min="13315" max="13315" width="18.5703125" style="25" customWidth="1"/>
    <col min="13316" max="13316" width="11.28515625" style="25" bestFit="1" customWidth="1"/>
    <col min="13317" max="13317" width="22.7109375" style="25" customWidth="1"/>
    <col min="13318" max="13318" width="11.85546875" style="25" bestFit="1" customWidth="1"/>
    <col min="13319" max="13319" width="20.28515625" style="25" customWidth="1"/>
    <col min="13320" max="13320" width="7.7109375" style="25" customWidth="1"/>
    <col min="13321" max="13321" width="15.7109375" style="25" customWidth="1"/>
    <col min="13322" max="13322" width="11.140625" style="25" customWidth="1"/>
    <col min="13323" max="13323" width="17.28515625" style="25" customWidth="1"/>
    <col min="13324" max="13324" width="11.5703125" style="25"/>
    <col min="13325" max="13333" width="20.140625" style="25" customWidth="1"/>
    <col min="13334" max="13336" width="21.28515625" style="25" customWidth="1"/>
    <col min="13337" max="13345" width="20.140625" style="25" customWidth="1"/>
    <col min="13346" max="13348" width="21.28515625" style="25" customWidth="1"/>
    <col min="13349" max="13357" width="20.140625" style="25" customWidth="1"/>
    <col min="13358" max="13360" width="21.28515625" style="25" customWidth="1"/>
    <col min="13361" max="13369" width="20.140625" style="25" customWidth="1"/>
    <col min="13370" max="13372" width="21.28515625" style="25" customWidth="1"/>
    <col min="13373" max="13381" width="20" style="25" customWidth="1"/>
    <col min="13382" max="13384" width="21.140625" style="25" customWidth="1"/>
    <col min="13385" max="13393" width="20" style="25" customWidth="1"/>
    <col min="13394" max="13396" width="21.140625" style="25" customWidth="1"/>
    <col min="13397" max="13405" width="20.140625" style="25" customWidth="1"/>
    <col min="13406" max="13408" width="21.28515625" style="25" customWidth="1"/>
    <col min="13409" max="13417" width="20.140625" style="25" bestFit="1" customWidth="1"/>
    <col min="13418" max="13420" width="21.28515625" style="25" bestFit="1" customWidth="1"/>
    <col min="13421" max="13568" width="11.5703125" style="25"/>
    <col min="13569" max="13569" width="43.28515625" style="25" customWidth="1"/>
    <col min="13570" max="13570" width="10.28515625" style="25" customWidth="1"/>
    <col min="13571" max="13571" width="18.5703125" style="25" customWidth="1"/>
    <col min="13572" max="13572" width="11.28515625" style="25" bestFit="1" customWidth="1"/>
    <col min="13573" max="13573" width="22.7109375" style="25" customWidth="1"/>
    <col min="13574" max="13574" width="11.85546875" style="25" bestFit="1" customWidth="1"/>
    <col min="13575" max="13575" width="20.28515625" style="25" customWidth="1"/>
    <col min="13576" max="13576" width="7.7109375" style="25" customWidth="1"/>
    <col min="13577" max="13577" width="15.7109375" style="25" customWidth="1"/>
    <col min="13578" max="13578" width="11.140625" style="25" customWidth="1"/>
    <col min="13579" max="13579" width="17.28515625" style="25" customWidth="1"/>
    <col min="13580" max="13580" width="11.5703125" style="25"/>
    <col min="13581" max="13589" width="20.140625" style="25" customWidth="1"/>
    <col min="13590" max="13592" width="21.28515625" style="25" customWidth="1"/>
    <col min="13593" max="13601" width="20.140625" style="25" customWidth="1"/>
    <col min="13602" max="13604" width="21.28515625" style="25" customWidth="1"/>
    <col min="13605" max="13613" width="20.140625" style="25" customWidth="1"/>
    <col min="13614" max="13616" width="21.28515625" style="25" customWidth="1"/>
    <col min="13617" max="13625" width="20.140625" style="25" customWidth="1"/>
    <col min="13626" max="13628" width="21.28515625" style="25" customWidth="1"/>
    <col min="13629" max="13637" width="20" style="25" customWidth="1"/>
    <col min="13638" max="13640" width="21.140625" style="25" customWidth="1"/>
    <col min="13641" max="13649" width="20" style="25" customWidth="1"/>
    <col min="13650" max="13652" width="21.140625" style="25" customWidth="1"/>
    <col min="13653" max="13661" width="20.140625" style="25" customWidth="1"/>
    <col min="13662" max="13664" width="21.28515625" style="25" customWidth="1"/>
    <col min="13665" max="13673" width="20.140625" style="25" bestFit="1" customWidth="1"/>
    <col min="13674" max="13676" width="21.28515625" style="25" bestFit="1" customWidth="1"/>
    <col min="13677" max="13824" width="11.5703125" style="25"/>
    <col min="13825" max="13825" width="43.28515625" style="25" customWidth="1"/>
    <col min="13826" max="13826" width="10.28515625" style="25" customWidth="1"/>
    <col min="13827" max="13827" width="18.5703125" style="25" customWidth="1"/>
    <col min="13828" max="13828" width="11.28515625" style="25" bestFit="1" customWidth="1"/>
    <col min="13829" max="13829" width="22.7109375" style="25" customWidth="1"/>
    <col min="13830" max="13830" width="11.85546875" style="25" bestFit="1" customWidth="1"/>
    <col min="13831" max="13831" width="20.28515625" style="25" customWidth="1"/>
    <col min="13832" max="13832" width="7.7109375" style="25" customWidth="1"/>
    <col min="13833" max="13833" width="15.7109375" style="25" customWidth="1"/>
    <col min="13834" max="13834" width="11.140625" style="25" customWidth="1"/>
    <col min="13835" max="13835" width="17.28515625" style="25" customWidth="1"/>
    <col min="13836" max="13836" width="11.5703125" style="25"/>
    <col min="13837" max="13845" width="20.140625" style="25" customWidth="1"/>
    <col min="13846" max="13848" width="21.28515625" style="25" customWidth="1"/>
    <col min="13849" max="13857" width="20.140625" style="25" customWidth="1"/>
    <col min="13858" max="13860" width="21.28515625" style="25" customWidth="1"/>
    <col min="13861" max="13869" width="20.140625" style="25" customWidth="1"/>
    <col min="13870" max="13872" width="21.28515625" style="25" customWidth="1"/>
    <col min="13873" max="13881" width="20.140625" style="25" customWidth="1"/>
    <col min="13882" max="13884" width="21.28515625" style="25" customWidth="1"/>
    <col min="13885" max="13893" width="20" style="25" customWidth="1"/>
    <col min="13894" max="13896" width="21.140625" style="25" customWidth="1"/>
    <col min="13897" max="13905" width="20" style="25" customWidth="1"/>
    <col min="13906" max="13908" width="21.140625" style="25" customWidth="1"/>
    <col min="13909" max="13917" width="20.140625" style="25" customWidth="1"/>
    <col min="13918" max="13920" width="21.28515625" style="25" customWidth="1"/>
    <col min="13921" max="13929" width="20.140625" style="25" bestFit="1" customWidth="1"/>
    <col min="13930" max="13932" width="21.28515625" style="25" bestFit="1" customWidth="1"/>
    <col min="13933" max="14080" width="11.5703125" style="25"/>
    <col min="14081" max="14081" width="43.28515625" style="25" customWidth="1"/>
    <col min="14082" max="14082" width="10.28515625" style="25" customWidth="1"/>
    <col min="14083" max="14083" width="18.5703125" style="25" customWidth="1"/>
    <col min="14084" max="14084" width="11.28515625" style="25" bestFit="1" customWidth="1"/>
    <col min="14085" max="14085" width="22.7109375" style="25" customWidth="1"/>
    <col min="14086" max="14086" width="11.85546875" style="25" bestFit="1" customWidth="1"/>
    <col min="14087" max="14087" width="20.28515625" style="25" customWidth="1"/>
    <col min="14088" max="14088" width="7.7109375" style="25" customWidth="1"/>
    <col min="14089" max="14089" width="15.7109375" style="25" customWidth="1"/>
    <col min="14090" max="14090" width="11.140625" style="25" customWidth="1"/>
    <col min="14091" max="14091" width="17.28515625" style="25" customWidth="1"/>
    <col min="14092" max="14092" width="11.5703125" style="25"/>
    <col min="14093" max="14101" width="20.140625" style="25" customWidth="1"/>
    <col min="14102" max="14104" width="21.28515625" style="25" customWidth="1"/>
    <col min="14105" max="14113" width="20.140625" style="25" customWidth="1"/>
    <col min="14114" max="14116" width="21.28515625" style="25" customWidth="1"/>
    <col min="14117" max="14125" width="20.140625" style="25" customWidth="1"/>
    <col min="14126" max="14128" width="21.28515625" style="25" customWidth="1"/>
    <col min="14129" max="14137" width="20.140625" style="25" customWidth="1"/>
    <col min="14138" max="14140" width="21.28515625" style="25" customWidth="1"/>
    <col min="14141" max="14149" width="20" style="25" customWidth="1"/>
    <col min="14150" max="14152" width="21.140625" style="25" customWidth="1"/>
    <col min="14153" max="14161" width="20" style="25" customWidth="1"/>
    <col min="14162" max="14164" width="21.140625" style="25" customWidth="1"/>
    <col min="14165" max="14173" width="20.140625" style="25" customWidth="1"/>
    <col min="14174" max="14176" width="21.28515625" style="25" customWidth="1"/>
    <col min="14177" max="14185" width="20.140625" style="25" bestFit="1" customWidth="1"/>
    <col min="14186" max="14188" width="21.28515625" style="25" bestFit="1" customWidth="1"/>
    <col min="14189" max="14336" width="11.5703125" style="25"/>
    <col min="14337" max="14337" width="43.28515625" style="25" customWidth="1"/>
    <col min="14338" max="14338" width="10.28515625" style="25" customWidth="1"/>
    <col min="14339" max="14339" width="18.5703125" style="25" customWidth="1"/>
    <col min="14340" max="14340" width="11.28515625" style="25" bestFit="1" customWidth="1"/>
    <col min="14341" max="14341" width="22.7109375" style="25" customWidth="1"/>
    <col min="14342" max="14342" width="11.85546875" style="25" bestFit="1" customWidth="1"/>
    <col min="14343" max="14343" width="20.28515625" style="25" customWidth="1"/>
    <col min="14344" max="14344" width="7.7109375" style="25" customWidth="1"/>
    <col min="14345" max="14345" width="15.7109375" style="25" customWidth="1"/>
    <col min="14346" max="14346" width="11.140625" style="25" customWidth="1"/>
    <col min="14347" max="14347" width="17.28515625" style="25" customWidth="1"/>
    <col min="14348" max="14348" width="11.5703125" style="25"/>
    <col min="14349" max="14357" width="20.140625" style="25" customWidth="1"/>
    <col min="14358" max="14360" width="21.28515625" style="25" customWidth="1"/>
    <col min="14361" max="14369" width="20.140625" style="25" customWidth="1"/>
    <col min="14370" max="14372" width="21.28515625" style="25" customWidth="1"/>
    <col min="14373" max="14381" width="20.140625" style="25" customWidth="1"/>
    <col min="14382" max="14384" width="21.28515625" style="25" customWidth="1"/>
    <col min="14385" max="14393" width="20.140625" style="25" customWidth="1"/>
    <col min="14394" max="14396" width="21.28515625" style="25" customWidth="1"/>
    <col min="14397" max="14405" width="20" style="25" customWidth="1"/>
    <col min="14406" max="14408" width="21.140625" style="25" customWidth="1"/>
    <col min="14409" max="14417" width="20" style="25" customWidth="1"/>
    <col min="14418" max="14420" width="21.140625" style="25" customWidth="1"/>
    <col min="14421" max="14429" width="20.140625" style="25" customWidth="1"/>
    <col min="14430" max="14432" width="21.28515625" style="25" customWidth="1"/>
    <col min="14433" max="14441" width="20.140625" style="25" bestFit="1" customWidth="1"/>
    <col min="14442" max="14444" width="21.28515625" style="25" bestFit="1" customWidth="1"/>
    <col min="14445" max="14592" width="11.5703125" style="25"/>
    <col min="14593" max="14593" width="43.28515625" style="25" customWidth="1"/>
    <col min="14594" max="14594" width="10.28515625" style="25" customWidth="1"/>
    <col min="14595" max="14595" width="18.5703125" style="25" customWidth="1"/>
    <col min="14596" max="14596" width="11.28515625" style="25" bestFit="1" customWidth="1"/>
    <col min="14597" max="14597" width="22.7109375" style="25" customWidth="1"/>
    <col min="14598" max="14598" width="11.85546875" style="25" bestFit="1" customWidth="1"/>
    <col min="14599" max="14599" width="20.28515625" style="25" customWidth="1"/>
    <col min="14600" max="14600" width="7.7109375" style="25" customWidth="1"/>
    <col min="14601" max="14601" width="15.7109375" style="25" customWidth="1"/>
    <col min="14602" max="14602" width="11.140625" style="25" customWidth="1"/>
    <col min="14603" max="14603" width="17.28515625" style="25" customWidth="1"/>
    <col min="14604" max="14604" width="11.5703125" style="25"/>
    <col min="14605" max="14613" width="20.140625" style="25" customWidth="1"/>
    <col min="14614" max="14616" width="21.28515625" style="25" customWidth="1"/>
    <col min="14617" max="14625" width="20.140625" style="25" customWidth="1"/>
    <col min="14626" max="14628" width="21.28515625" style="25" customWidth="1"/>
    <col min="14629" max="14637" width="20.140625" style="25" customWidth="1"/>
    <col min="14638" max="14640" width="21.28515625" style="25" customWidth="1"/>
    <col min="14641" max="14649" width="20.140625" style="25" customWidth="1"/>
    <col min="14650" max="14652" width="21.28515625" style="25" customWidth="1"/>
    <col min="14653" max="14661" width="20" style="25" customWidth="1"/>
    <col min="14662" max="14664" width="21.140625" style="25" customWidth="1"/>
    <col min="14665" max="14673" width="20" style="25" customWidth="1"/>
    <col min="14674" max="14676" width="21.140625" style="25" customWidth="1"/>
    <col min="14677" max="14685" width="20.140625" style="25" customWidth="1"/>
    <col min="14686" max="14688" width="21.28515625" style="25" customWidth="1"/>
    <col min="14689" max="14697" width="20.140625" style="25" bestFit="1" customWidth="1"/>
    <col min="14698" max="14700" width="21.28515625" style="25" bestFit="1" customWidth="1"/>
    <col min="14701" max="14848" width="11.5703125" style="25"/>
    <col min="14849" max="14849" width="43.28515625" style="25" customWidth="1"/>
    <col min="14850" max="14850" width="10.28515625" style="25" customWidth="1"/>
    <col min="14851" max="14851" width="18.5703125" style="25" customWidth="1"/>
    <col min="14852" max="14852" width="11.28515625" style="25" bestFit="1" customWidth="1"/>
    <col min="14853" max="14853" width="22.7109375" style="25" customWidth="1"/>
    <col min="14854" max="14854" width="11.85546875" style="25" bestFit="1" customWidth="1"/>
    <col min="14855" max="14855" width="20.28515625" style="25" customWidth="1"/>
    <col min="14856" max="14856" width="7.7109375" style="25" customWidth="1"/>
    <col min="14857" max="14857" width="15.7109375" style="25" customWidth="1"/>
    <col min="14858" max="14858" width="11.140625" style="25" customWidth="1"/>
    <col min="14859" max="14859" width="17.28515625" style="25" customWidth="1"/>
    <col min="14860" max="14860" width="11.5703125" style="25"/>
    <col min="14861" max="14869" width="20.140625" style="25" customWidth="1"/>
    <col min="14870" max="14872" width="21.28515625" style="25" customWidth="1"/>
    <col min="14873" max="14881" width="20.140625" style="25" customWidth="1"/>
    <col min="14882" max="14884" width="21.28515625" style="25" customWidth="1"/>
    <col min="14885" max="14893" width="20.140625" style="25" customWidth="1"/>
    <col min="14894" max="14896" width="21.28515625" style="25" customWidth="1"/>
    <col min="14897" max="14905" width="20.140625" style="25" customWidth="1"/>
    <col min="14906" max="14908" width="21.28515625" style="25" customWidth="1"/>
    <col min="14909" max="14917" width="20" style="25" customWidth="1"/>
    <col min="14918" max="14920" width="21.140625" style="25" customWidth="1"/>
    <col min="14921" max="14929" width="20" style="25" customWidth="1"/>
    <col min="14930" max="14932" width="21.140625" style="25" customWidth="1"/>
    <col min="14933" max="14941" width="20.140625" style="25" customWidth="1"/>
    <col min="14942" max="14944" width="21.28515625" style="25" customWidth="1"/>
    <col min="14945" max="14953" width="20.140625" style="25" bestFit="1" customWidth="1"/>
    <col min="14954" max="14956" width="21.28515625" style="25" bestFit="1" customWidth="1"/>
    <col min="14957" max="15104" width="11.5703125" style="25"/>
    <col min="15105" max="15105" width="43.28515625" style="25" customWidth="1"/>
    <col min="15106" max="15106" width="10.28515625" style="25" customWidth="1"/>
    <col min="15107" max="15107" width="18.5703125" style="25" customWidth="1"/>
    <col min="15108" max="15108" width="11.28515625" style="25" bestFit="1" customWidth="1"/>
    <col min="15109" max="15109" width="22.7109375" style="25" customWidth="1"/>
    <col min="15110" max="15110" width="11.85546875" style="25" bestFit="1" customWidth="1"/>
    <col min="15111" max="15111" width="20.28515625" style="25" customWidth="1"/>
    <col min="15112" max="15112" width="7.7109375" style="25" customWidth="1"/>
    <col min="15113" max="15113" width="15.7109375" style="25" customWidth="1"/>
    <col min="15114" max="15114" width="11.140625" style="25" customWidth="1"/>
    <col min="15115" max="15115" width="17.28515625" style="25" customWidth="1"/>
    <col min="15116" max="15116" width="11.5703125" style="25"/>
    <col min="15117" max="15125" width="20.140625" style="25" customWidth="1"/>
    <col min="15126" max="15128" width="21.28515625" style="25" customWidth="1"/>
    <col min="15129" max="15137" width="20.140625" style="25" customWidth="1"/>
    <col min="15138" max="15140" width="21.28515625" style="25" customWidth="1"/>
    <col min="15141" max="15149" width="20.140625" style="25" customWidth="1"/>
    <col min="15150" max="15152" width="21.28515625" style="25" customWidth="1"/>
    <col min="15153" max="15161" width="20.140625" style="25" customWidth="1"/>
    <col min="15162" max="15164" width="21.28515625" style="25" customWidth="1"/>
    <col min="15165" max="15173" width="20" style="25" customWidth="1"/>
    <col min="15174" max="15176" width="21.140625" style="25" customWidth="1"/>
    <col min="15177" max="15185" width="20" style="25" customWidth="1"/>
    <col min="15186" max="15188" width="21.140625" style="25" customWidth="1"/>
    <col min="15189" max="15197" width="20.140625" style="25" customWidth="1"/>
    <col min="15198" max="15200" width="21.28515625" style="25" customWidth="1"/>
    <col min="15201" max="15209" width="20.140625" style="25" bestFit="1" customWidth="1"/>
    <col min="15210" max="15212" width="21.28515625" style="25" bestFit="1" customWidth="1"/>
    <col min="15213" max="15360" width="11.5703125" style="25"/>
    <col min="15361" max="15361" width="43.28515625" style="25" customWidth="1"/>
    <col min="15362" max="15362" width="10.28515625" style="25" customWidth="1"/>
    <col min="15363" max="15363" width="18.5703125" style="25" customWidth="1"/>
    <col min="15364" max="15364" width="11.28515625" style="25" bestFit="1" customWidth="1"/>
    <col min="15365" max="15365" width="22.7109375" style="25" customWidth="1"/>
    <col min="15366" max="15366" width="11.85546875" style="25" bestFit="1" customWidth="1"/>
    <col min="15367" max="15367" width="20.28515625" style="25" customWidth="1"/>
    <col min="15368" max="15368" width="7.7109375" style="25" customWidth="1"/>
    <col min="15369" max="15369" width="15.7109375" style="25" customWidth="1"/>
    <col min="15370" max="15370" width="11.140625" style="25" customWidth="1"/>
    <col min="15371" max="15371" width="17.28515625" style="25" customWidth="1"/>
    <col min="15372" max="15372" width="11.5703125" style="25"/>
    <col min="15373" max="15381" width="20.140625" style="25" customWidth="1"/>
    <col min="15382" max="15384" width="21.28515625" style="25" customWidth="1"/>
    <col min="15385" max="15393" width="20.140625" style="25" customWidth="1"/>
    <col min="15394" max="15396" width="21.28515625" style="25" customWidth="1"/>
    <col min="15397" max="15405" width="20.140625" style="25" customWidth="1"/>
    <col min="15406" max="15408" width="21.28515625" style="25" customWidth="1"/>
    <col min="15409" max="15417" width="20.140625" style="25" customWidth="1"/>
    <col min="15418" max="15420" width="21.28515625" style="25" customWidth="1"/>
    <col min="15421" max="15429" width="20" style="25" customWidth="1"/>
    <col min="15430" max="15432" width="21.140625" style="25" customWidth="1"/>
    <col min="15433" max="15441" width="20" style="25" customWidth="1"/>
    <col min="15442" max="15444" width="21.140625" style="25" customWidth="1"/>
    <col min="15445" max="15453" width="20.140625" style="25" customWidth="1"/>
    <col min="15454" max="15456" width="21.28515625" style="25" customWidth="1"/>
    <col min="15457" max="15465" width="20.140625" style="25" bestFit="1" customWidth="1"/>
    <col min="15466" max="15468" width="21.28515625" style="25" bestFit="1" customWidth="1"/>
    <col min="15469" max="15616" width="11.5703125" style="25"/>
    <col min="15617" max="15617" width="43.28515625" style="25" customWidth="1"/>
    <col min="15618" max="15618" width="10.28515625" style="25" customWidth="1"/>
    <col min="15619" max="15619" width="18.5703125" style="25" customWidth="1"/>
    <col min="15620" max="15620" width="11.28515625" style="25" bestFit="1" customWidth="1"/>
    <col min="15621" max="15621" width="22.7109375" style="25" customWidth="1"/>
    <col min="15622" max="15622" width="11.85546875" style="25" bestFit="1" customWidth="1"/>
    <col min="15623" max="15623" width="20.28515625" style="25" customWidth="1"/>
    <col min="15624" max="15624" width="7.7109375" style="25" customWidth="1"/>
    <col min="15625" max="15625" width="15.7109375" style="25" customWidth="1"/>
    <col min="15626" max="15626" width="11.140625" style="25" customWidth="1"/>
    <col min="15627" max="15627" width="17.28515625" style="25" customWidth="1"/>
    <col min="15628" max="15628" width="11.5703125" style="25"/>
    <col min="15629" max="15637" width="20.140625" style="25" customWidth="1"/>
    <col min="15638" max="15640" width="21.28515625" style="25" customWidth="1"/>
    <col min="15641" max="15649" width="20.140625" style="25" customWidth="1"/>
    <col min="15650" max="15652" width="21.28515625" style="25" customWidth="1"/>
    <col min="15653" max="15661" width="20.140625" style="25" customWidth="1"/>
    <col min="15662" max="15664" width="21.28515625" style="25" customWidth="1"/>
    <col min="15665" max="15673" width="20.140625" style="25" customWidth="1"/>
    <col min="15674" max="15676" width="21.28515625" style="25" customWidth="1"/>
    <col min="15677" max="15685" width="20" style="25" customWidth="1"/>
    <col min="15686" max="15688" width="21.140625" style="25" customWidth="1"/>
    <col min="15689" max="15697" width="20" style="25" customWidth="1"/>
    <col min="15698" max="15700" width="21.140625" style="25" customWidth="1"/>
    <col min="15701" max="15709" width="20.140625" style="25" customWidth="1"/>
    <col min="15710" max="15712" width="21.28515625" style="25" customWidth="1"/>
    <col min="15713" max="15721" width="20.140625" style="25" bestFit="1" customWidth="1"/>
    <col min="15722" max="15724" width="21.28515625" style="25" bestFit="1" customWidth="1"/>
    <col min="15725" max="15872" width="11.5703125" style="25"/>
    <col min="15873" max="15873" width="43.28515625" style="25" customWidth="1"/>
    <col min="15874" max="15874" width="10.28515625" style="25" customWidth="1"/>
    <col min="15875" max="15875" width="18.5703125" style="25" customWidth="1"/>
    <col min="15876" max="15876" width="11.28515625" style="25" bestFit="1" customWidth="1"/>
    <col min="15877" max="15877" width="22.7109375" style="25" customWidth="1"/>
    <col min="15878" max="15878" width="11.85546875" style="25" bestFit="1" customWidth="1"/>
    <col min="15879" max="15879" width="20.28515625" style="25" customWidth="1"/>
    <col min="15880" max="15880" width="7.7109375" style="25" customWidth="1"/>
    <col min="15881" max="15881" width="15.7109375" style="25" customWidth="1"/>
    <col min="15882" max="15882" width="11.140625" style="25" customWidth="1"/>
    <col min="15883" max="15883" width="17.28515625" style="25" customWidth="1"/>
    <col min="15884" max="15884" width="11.5703125" style="25"/>
    <col min="15885" max="15893" width="20.140625" style="25" customWidth="1"/>
    <col min="15894" max="15896" width="21.28515625" style="25" customWidth="1"/>
    <col min="15897" max="15905" width="20.140625" style="25" customWidth="1"/>
    <col min="15906" max="15908" width="21.28515625" style="25" customWidth="1"/>
    <col min="15909" max="15917" width="20.140625" style="25" customWidth="1"/>
    <col min="15918" max="15920" width="21.28515625" style="25" customWidth="1"/>
    <col min="15921" max="15929" width="20.140625" style="25" customWidth="1"/>
    <col min="15930" max="15932" width="21.28515625" style="25" customWidth="1"/>
    <col min="15933" max="15941" width="20" style="25" customWidth="1"/>
    <col min="15942" max="15944" width="21.140625" style="25" customWidth="1"/>
    <col min="15945" max="15953" width="20" style="25" customWidth="1"/>
    <col min="15954" max="15956" width="21.140625" style="25" customWidth="1"/>
    <col min="15957" max="15965" width="20.140625" style="25" customWidth="1"/>
    <col min="15966" max="15968" width="21.28515625" style="25" customWidth="1"/>
    <col min="15969" max="15977" width="20.140625" style="25" bestFit="1" customWidth="1"/>
    <col min="15978" max="15980" width="21.28515625" style="25" bestFit="1" customWidth="1"/>
    <col min="15981" max="16128" width="11.5703125" style="25"/>
    <col min="16129" max="16129" width="43.28515625" style="25" customWidth="1"/>
    <col min="16130" max="16130" width="10.28515625" style="25" customWidth="1"/>
    <col min="16131" max="16131" width="18.5703125" style="25" customWidth="1"/>
    <col min="16132" max="16132" width="11.28515625" style="25" bestFit="1" customWidth="1"/>
    <col min="16133" max="16133" width="22.7109375" style="25" customWidth="1"/>
    <col min="16134" max="16134" width="11.85546875" style="25" bestFit="1" customWidth="1"/>
    <col min="16135" max="16135" width="20.28515625" style="25" customWidth="1"/>
    <col min="16136" max="16136" width="7.7109375" style="25" customWidth="1"/>
    <col min="16137" max="16137" width="15.7109375" style="25" customWidth="1"/>
    <col min="16138" max="16138" width="11.140625" style="25" customWidth="1"/>
    <col min="16139" max="16139" width="17.28515625" style="25" customWidth="1"/>
    <col min="16140" max="16140" width="11.5703125" style="25"/>
    <col min="16141" max="16149" width="20.140625" style="25" customWidth="1"/>
    <col min="16150" max="16152" width="21.28515625" style="25" customWidth="1"/>
    <col min="16153" max="16161" width="20.140625" style="25" customWidth="1"/>
    <col min="16162" max="16164" width="21.28515625" style="25" customWidth="1"/>
    <col min="16165" max="16173" width="20.140625" style="25" customWidth="1"/>
    <col min="16174" max="16176" width="21.28515625" style="25" customWidth="1"/>
    <col min="16177" max="16185" width="20.140625" style="25" customWidth="1"/>
    <col min="16186" max="16188" width="21.28515625" style="25" customWidth="1"/>
    <col min="16189" max="16197" width="20" style="25" customWidth="1"/>
    <col min="16198" max="16200" width="21.140625" style="25" customWidth="1"/>
    <col min="16201" max="16209" width="20" style="25" customWidth="1"/>
    <col min="16210" max="16212" width="21.140625" style="25" customWidth="1"/>
    <col min="16213" max="16221" width="20.140625" style="25" customWidth="1"/>
    <col min="16222" max="16224" width="21.28515625" style="25" customWidth="1"/>
    <col min="16225" max="16233" width="20.140625" style="25" bestFit="1" customWidth="1"/>
    <col min="16234" max="16236" width="21.28515625" style="25" bestFit="1" customWidth="1"/>
    <col min="16237" max="16384" width="11.5703125" style="25"/>
  </cols>
  <sheetData>
    <row r="1" spans="1:108" ht="13.5" thickBot="1" x14ac:dyDescent="0.25">
      <c r="K1" s="26" t="s">
        <v>34</v>
      </c>
    </row>
    <row r="2" spans="1:108" x14ac:dyDescent="0.2">
      <c r="K2" s="27"/>
    </row>
    <row r="4" spans="1:108" ht="23.25" x14ac:dyDescent="0.35">
      <c r="A4" s="335" t="s">
        <v>10</v>
      </c>
      <c r="B4" s="335"/>
      <c r="C4" s="335"/>
      <c r="D4" s="335"/>
      <c r="E4" s="335"/>
      <c r="F4" s="335"/>
      <c r="G4" s="335"/>
      <c r="H4" s="335"/>
      <c r="I4" s="335"/>
      <c r="J4" s="335"/>
      <c r="K4" s="335"/>
    </row>
    <row r="5" spans="1:108" ht="23.25" x14ac:dyDescent="0.35">
      <c r="A5" s="335" t="s">
        <v>35</v>
      </c>
      <c r="B5" s="335"/>
      <c r="C5" s="335"/>
      <c r="D5" s="335"/>
      <c r="E5" s="335"/>
      <c r="F5" s="335"/>
      <c r="G5" s="335"/>
      <c r="H5" s="335"/>
      <c r="I5" s="335"/>
      <c r="J5" s="335"/>
      <c r="K5" s="335"/>
    </row>
    <row r="6" spans="1:108" ht="23.25" x14ac:dyDescent="0.35">
      <c r="A6" s="335" t="s">
        <v>19</v>
      </c>
      <c r="B6" s="335"/>
      <c r="C6" s="335"/>
      <c r="D6" s="335"/>
      <c r="E6" s="335"/>
      <c r="F6" s="335"/>
      <c r="G6" s="335"/>
      <c r="H6" s="335"/>
      <c r="I6" s="335"/>
      <c r="J6" s="335"/>
      <c r="K6" s="335"/>
    </row>
    <row r="7" spans="1:108" ht="18" x14ac:dyDescent="0.25">
      <c r="A7" s="336" t="s">
        <v>83</v>
      </c>
      <c r="B7" s="336"/>
      <c r="C7" s="336"/>
      <c r="D7" s="336"/>
      <c r="E7" s="336"/>
      <c r="F7" s="336"/>
      <c r="G7" s="336"/>
      <c r="H7" s="336"/>
      <c r="I7" s="336"/>
      <c r="J7" s="336"/>
      <c r="K7" s="336"/>
    </row>
    <row r="8" spans="1:108" ht="18" x14ac:dyDescent="0.25">
      <c r="A8" s="336" t="s">
        <v>37</v>
      </c>
      <c r="B8" s="336"/>
      <c r="C8" s="336"/>
      <c r="D8" s="336"/>
      <c r="E8" s="336"/>
      <c r="F8" s="336"/>
      <c r="G8" s="336"/>
      <c r="H8" s="336"/>
      <c r="I8" s="336"/>
      <c r="J8" s="336"/>
      <c r="K8" s="336"/>
    </row>
    <row r="9" spans="1:108" x14ac:dyDescent="0.2">
      <c r="A9" s="49"/>
      <c r="B9" s="49"/>
      <c r="C9" s="49"/>
      <c r="D9" s="49"/>
      <c r="E9" s="49"/>
      <c r="F9" s="49"/>
      <c r="G9" s="49"/>
      <c r="H9" s="49"/>
      <c r="I9" s="49"/>
      <c r="J9" s="49"/>
      <c r="K9" s="49"/>
    </row>
    <row r="10" spans="1:108" ht="13.5" thickBot="1" x14ac:dyDescent="0.25"/>
    <row r="11" spans="1:108" ht="13.5" thickBot="1" x14ac:dyDescent="0.25">
      <c r="A11" s="341" t="s">
        <v>38</v>
      </c>
      <c r="B11" s="339" t="s">
        <v>1</v>
      </c>
      <c r="C11" s="340"/>
      <c r="D11" s="339" t="s">
        <v>39</v>
      </c>
      <c r="E11" s="340"/>
      <c r="F11" s="339" t="s">
        <v>40</v>
      </c>
      <c r="G11" s="340"/>
      <c r="H11" s="339" t="s">
        <v>41</v>
      </c>
      <c r="I11" s="340"/>
      <c r="J11" s="339" t="s">
        <v>42</v>
      </c>
      <c r="K11" s="340"/>
      <c r="L11"/>
      <c r="M11"/>
      <c r="N11"/>
      <c r="O11"/>
      <c r="P11"/>
      <c r="Q11"/>
      <c r="R11"/>
      <c r="S11"/>
      <c r="T11"/>
      <c r="U11"/>
      <c r="V11"/>
      <c r="W11"/>
      <c r="X11"/>
      <c r="Y11"/>
      <c r="Z11"/>
      <c r="AA11"/>
      <c r="AB11"/>
    </row>
    <row r="12" spans="1:108" ht="13.5" thickBot="1" x14ac:dyDescent="0.25">
      <c r="A12" s="342"/>
      <c r="B12" s="80" t="s">
        <v>3</v>
      </c>
      <c r="C12" s="80" t="s">
        <v>4</v>
      </c>
      <c r="D12" s="80" t="s">
        <v>3</v>
      </c>
      <c r="E12" s="80" t="s">
        <v>4</v>
      </c>
      <c r="F12" s="80" t="s">
        <v>3</v>
      </c>
      <c r="G12" s="80" t="s">
        <v>4</v>
      </c>
      <c r="H12" s="80" t="s">
        <v>3</v>
      </c>
      <c r="I12" s="80" t="s">
        <v>4</v>
      </c>
      <c r="J12" s="80" t="s">
        <v>3</v>
      </c>
      <c r="K12" s="80" t="s">
        <v>4</v>
      </c>
      <c r="L12"/>
      <c r="M12"/>
      <c r="N12"/>
      <c r="O12"/>
      <c r="P12"/>
      <c r="Q12"/>
      <c r="R12"/>
      <c r="S12"/>
      <c r="T12"/>
      <c r="U12"/>
      <c r="V12"/>
      <c r="W12"/>
      <c r="X12"/>
      <c r="Y12"/>
      <c r="Z12"/>
      <c r="AA12"/>
      <c r="AB12"/>
    </row>
    <row r="13" spans="1:108" x14ac:dyDescent="0.2">
      <c r="A13" s="30"/>
      <c r="B13" s="30"/>
      <c r="C13" s="30"/>
      <c r="D13" s="30"/>
      <c r="E13" s="30"/>
      <c r="F13" s="30"/>
      <c r="G13" s="30"/>
      <c r="H13" s="30"/>
      <c r="I13" s="30"/>
      <c r="J13" s="30"/>
      <c r="K13" s="30"/>
      <c r="L13"/>
      <c r="M13"/>
      <c r="N13"/>
      <c r="O13"/>
      <c r="P13"/>
      <c r="Q13"/>
      <c r="R13"/>
      <c r="S13"/>
      <c r="T13"/>
      <c r="U13"/>
      <c r="V13"/>
      <c r="W13"/>
      <c r="X13"/>
      <c r="Y13"/>
      <c r="Z13"/>
      <c r="AA13"/>
      <c r="AB13"/>
    </row>
    <row r="14" spans="1:108" x14ac:dyDescent="0.2">
      <c r="A14" s="30"/>
      <c r="B14" s="30"/>
      <c r="C14" s="30"/>
      <c r="D14" s="30"/>
      <c r="E14" s="30"/>
      <c r="F14" s="30"/>
      <c r="G14" s="30"/>
      <c r="H14" s="30"/>
      <c r="I14" s="30"/>
      <c r="J14" s="30"/>
      <c r="K14" s="30"/>
      <c r="L14"/>
      <c r="M14"/>
      <c r="N14"/>
      <c r="O14"/>
      <c r="P14"/>
      <c r="Q14"/>
      <c r="R14"/>
      <c r="S14"/>
      <c r="T14"/>
      <c r="U14"/>
      <c r="V14"/>
      <c r="W14"/>
      <c r="X14"/>
      <c r="Y14"/>
      <c r="Z14"/>
      <c r="AA14"/>
      <c r="AB14"/>
    </row>
    <row r="15" spans="1:108" x14ac:dyDescent="0.2">
      <c r="A15" s="31" t="s">
        <v>43</v>
      </c>
      <c r="B15" s="32">
        <v>132436</v>
      </c>
      <c r="C15" s="32">
        <v>40755347870.68</v>
      </c>
      <c r="D15" s="33">
        <v>22292</v>
      </c>
      <c r="E15" s="33">
        <v>27523096767.279999</v>
      </c>
      <c r="F15" s="33">
        <v>98551</v>
      </c>
      <c r="G15" s="33">
        <v>8284409186.3000002</v>
      </c>
      <c r="H15" s="33">
        <v>2927</v>
      </c>
      <c r="I15" s="33">
        <v>1050517577.9299999</v>
      </c>
      <c r="J15" s="33">
        <v>8666</v>
      </c>
      <c r="K15" s="33">
        <v>3897324339.1700001</v>
      </c>
      <c r="L15"/>
      <c r="M15"/>
      <c r="N15"/>
      <c r="O15"/>
      <c r="P15"/>
      <c r="Q15"/>
      <c r="R15"/>
      <c r="S15"/>
      <c r="T15"/>
      <c r="U15"/>
      <c r="V15"/>
      <c r="W15"/>
      <c r="X15"/>
      <c r="Y15"/>
      <c r="Z15"/>
      <c r="AA15"/>
      <c r="AB15"/>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c r="DA15" s="34"/>
      <c r="DB15" s="34"/>
      <c r="DC15" s="34"/>
      <c r="DD15" s="34"/>
    </row>
    <row r="16" spans="1:108" x14ac:dyDescent="0.2">
      <c r="A16" s="30"/>
      <c r="B16" s="50"/>
      <c r="C16" s="50"/>
      <c r="D16" s="43"/>
      <c r="E16" s="43"/>
      <c r="F16" s="43"/>
      <c r="G16" s="43"/>
      <c r="H16" s="43"/>
      <c r="I16" s="43"/>
      <c r="J16" s="43"/>
      <c r="K16" s="43"/>
      <c r="L16"/>
      <c r="M16"/>
      <c r="N16"/>
      <c r="O16"/>
      <c r="P16"/>
      <c r="Q16"/>
      <c r="R16"/>
      <c r="S16"/>
      <c r="T16"/>
      <c r="U16"/>
      <c r="V16"/>
      <c r="W16"/>
      <c r="X16"/>
      <c r="Y16"/>
      <c r="Z16"/>
      <c r="AA16"/>
      <c r="AB16"/>
    </row>
    <row r="17" spans="1:28" x14ac:dyDescent="0.2">
      <c r="A17" s="30"/>
      <c r="B17" s="50"/>
      <c r="C17" s="50"/>
      <c r="D17" s="43"/>
      <c r="E17" s="43"/>
      <c r="F17" s="43"/>
      <c r="G17" s="43"/>
      <c r="H17" s="43"/>
      <c r="I17" s="43"/>
      <c r="J17" s="43"/>
      <c r="K17" s="43"/>
      <c r="L17"/>
      <c r="M17"/>
      <c r="N17"/>
      <c r="O17"/>
      <c r="P17"/>
      <c r="Q17"/>
      <c r="R17"/>
      <c r="S17"/>
      <c r="T17"/>
      <c r="U17"/>
      <c r="V17"/>
      <c r="W17"/>
      <c r="X17"/>
      <c r="Y17"/>
      <c r="Z17"/>
      <c r="AA17"/>
      <c r="AB17"/>
    </row>
    <row r="18" spans="1:28" x14ac:dyDescent="0.2">
      <c r="A18" s="31" t="s">
        <v>44</v>
      </c>
      <c r="B18" s="32">
        <v>69479</v>
      </c>
      <c r="C18" s="32">
        <v>42573728201.520004</v>
      </c>
      <c r="D18" s="33">
        <v>12067</v>
      </c>
      <c r="E18" s="33">
        <v>27511708579.440002</v>
      </c>
      <c r="F18" s="33">
        <v>51783</v>
      </c>
      <c r="G18" s="33">
        <v>9832744621.2600002</v>
      </c>
      <c r="H18" s="33">
        <v>3919</v>
      </c>
      <c r="I18" s="33">
        <v>2424386761.27</v>
      </c>
      <c r="J18" s="33">
        <v>1710</v>
      </c>
      <c r="K18" s="33">
        <v>2804888239.5500002</v>
      </c>
      <c r="L18"/>
      <c r="M18"/>
      <c r="N18"/>
      <c r="O18"/>
      <c r="P18"/>
      <c r="Q18"/>
      <c r="R18"/>
      <c r="S18"/>
      <c r="T18"/>
      <c r="U18"/>
      <c r="V18"/>
      <c r="W18"/>
      <c r="X18"/>
      <c r="Y18"/>
      <c r="Z18"/>
      <c r="AA18"/>
      <c r="AB18"/>
    </row>
    <row r="19" spans="1:28" x14ac:dyDescent="0.2">
      <c r="A19" s="31"/>
      <c r="B19" s="32"/>
      <c r="C19" s="32"/>
      <c r="D19" s="33"/>
      <c r="E19" s="33"/>
      <c r="F19" s="33"/>
      <c r="G19" s="33"/>
      <c r="H19" s="33"/>
      <c r="I19" s="33"/>
      <c r="J19" s="33"/>
      <c r="K19" s="33"/>
      <c r="L19"/>
      <c r="M19"/>
      <c r="N19"/>
      <c r="O19"/>
      <c r="P19"/>
      <c r="Q19"/>
      <c r="R19"/>
      <c r="S19"/>
      <c r="T19"/>
      <c r="U19"/>
      <c r="V19"/>
      <c r="W19"/>
      <c r="X19"/>
      <c r="Y19"/>
      <c r="Z19"/>
      <c r="AA19"/>
      <c r="AB19"/>
    </row>
    <row r="20" spans="1:28" x14ac:dyDescent="0.2">
      <c r="A20" s="30"/>
      <c r="B20" s="50"/>
      <c r="C20" s="50"/>
      <c r="D20" s="43"/>
      <c r="E20" s="43"/>
      <c r="F20" s="43"/>
      <c r="G20" s="43"/>
      <c r="H20" s="43"/>
      <c r="I20" s="43"/>
      <c r="J20" s="43"/>
      <c r="K20" s="43"/>
      <c r="L20"/>
      <c r="M20"/>
      <c r="N20"/>
      <c r="O20"/>
      <c r="P20"/>
      <c r="Q20"/>
      <c r="R20"/>
      <c r="S20"/>
      <c r="T20"/>
      <c r="U20"/>
      <c r="V20"/>
      <c r="W20"/>
      <c r="X20"/>
      <c r="Y20"/>
      <c r="Z20"/>
      <c r="AA20"/>
      <c r="AB20"/>
    </row>
    <row r="21" spans="1:28" x14ac:dyDescent="0.2">
      <c r="A21" s="30" t="s">
        <v>45</v>
      </c>
      <c r="B21" s="50">
        <v>65392</v>
      </c>
      <c r="C21" s="50">
        <v>24090243346.739998</v>
      </c>
      <c r="D21" s="43">
        <v>9753</v>
      </c>
      <c r="E21" s="43">
        <v>14131241143.84</v>
      </c>
      <c r="F21" s="43">
        <v>50179</v>
      </c>
      <c r="G21" s="43">
        <v>6347274148.3699999</v>
      </c>
      <c r="H21" s="43">
        <v>3864</v>
      </c>
      <c r="I21" s="43">
        <v>2100114116.6099999</v>
      </c>
      <c r="J21" s="43">
        <v>1596</v>
      </c>
      <c r="K21" s="43">
        <v>1511613937.9200001</v>
      </c>
      <c r="L21"/>
      <c r="M21"/>
      <c r="N21"/>
      <c r="O21"/>
      <c r="P21"/>
      <c r="Q21"/>
      <c r="R21"/>
      <c r="S21"/>
      <c r="T21"/>
      <c r="U21"/>
      <c r="V21"/>
      <c r="W21"/>
      <c r="X21"/>
      <c r="Y21"/>
      <c r="Z21"/>
      <c r="AA21"/>
      <c r="AB21"/>
    </row>
    <row r="22" spans="1:28" x14ac:dyDescent="0.2">
      <c r="A22" s="30" t="s">
        <v>46</v>
      </c>
      <c r="B22" s="50">
        <v>4059</v>
      </c>
      <c r="C22" s="50">
        <v>15444529461.230001</v>
      </c>
      <c r="D22" s="43">
        <v>2300</v>
      </c>
      <c r="E22" s="43">
        <v>11597042334.309999</v>
      </c>
      <c r="F22" s="43">
        <v>1604</v>
      </c>
      <c r="G22" s="43">
        <v>2512785011.8699999</v>
      </c>
      <c r="H22" s="43">
        <v>42</v>
      </c>
      <c r="I22" s="43">
        <v>101217852.36</v>
      </c>
      <c r="J22" s="43">
        <v>113</v>
      </c>
      <c r="K22" s="43">
        <v>1233484262.6900001</v>
      </c>
      <c r="L22"/>
      <c r="M22"/>
      <c r="N22"/>
      <c r="O22"/>
      <c r="P22"/>
      <c r="Q22"/>
      <c r="R22"/>
      <c r="S22"/>
      <c r="T22"/>
      <c r="U22"/>
      <c r="V22"/>
      <c r="W22"/>
      <c r="X22"/>
      <c r="Y22"/>
      <c r="Z22"/>
      <c r="AA22"/>
      <c r="AB22"/>
    </row>
    <row r="23" spans="1:28" x14ac:dyDescent="0.2">
      <c r="A23" s="30" t="s">
        <v>47</v>
      </c>
      <c r="B23" s="50">
        <v>28</v>
      </c>
      <c r="C23" s="50">
        <v>3038955393.5500002</v>
      </c>
      <c r="D23" s="43">
        <v>14</v>
      </c>
      <c r="E23" s="43">
        <v>1783425101.29</v>
      </c>
      <c r="F23" s="43">
        <v>0</v>
      </c>
      <c r="G23" s="43">
        <v>972685461.01999998</v>
      </c>
      <c r="H23" s="43">
        <v>13</v>
      </c>
      <c r="I23" s="43">
        <v>223054792.30000001</v>
      </c>
      <c r="J23" s="43">
        <v>1</v>
      </c>
      <c r="K23" s="43">
        <v>59790038.939999998</v>
      </c>
      <c r="L23"/>
      <c r="M23"/>
      <c r="N23"/>
      <c r="O23"/>
      <c r="P23"/>
      <c r="Q23"/>
      <c r="R23"/>
      <c r="S23"/>
      <c r="T23"/>
      <c r="U23"/>
      <c r="V23"/>
      <c r="W23"/>
      <c r="X23"/>
      <c r="Y23"/>
      <c r="Z23"/>
      <c r="AA23"/>
      <c r="AB23"/>
    </row>
    <row r="24" spans="1:28" x14ac:dyDescent="0.2">
      <c r="A24" s="30"/>
      <c r="B24" s="50"/>
      <c r="C24" s="50"/>
      <c r="D24" s="43"/>
      <c r="E24" s="43"/>
      <c r="F24" s="43"/>
      <c r="G24" s="43"/>
      <c r="H24" s="43"/>
      <c r="I24" s="43"/>
      <c r="J24" s="43"/>
      <c r="K24" s="43"/>
      <c r="L24"/>
      <c r="M24"/>
      <c r="N24"/>
      <c r="O24"/>
      <c r="P24"/>
      <c r="Q24"/>
      <c r="R24"/>
      <c r="S24"/>
      <c r="T24"/>
      <c r="U24"/>
      <c r="V24"/>
      <c r="W24"/>
      <c r="X24"/>
      <c r="Y24"/>
      <c r="Z24"/>
      <c r="AA24"/>
      <c r="AB24"/>
    </row>
    <row r="25" spans="1:28" x14ac:dyDescent="0.2">
      <c r="A25" s="30"/>
      <c r="B25" s="50"/>
      <c r="C25" s="50"/>
      <c r="D25" s="43"/>
      <c r="E25" s="43"/>
      <c r="F25" s="43"/>
      <c r="G25" s="43"/>
      <c r="H25" s="43"/>
      <c r="I25" s="43"/>
      <c r="J25" s="43"/>
      <c r="K25" s="43"/>
      <c r="L25"/>
      <c r="M25"/>
      <c r="N25"/>
      <c r="O25"/>
      <c r="P25"/>
      <c r="Q25"/>
      <c r="R25"/>
      <c r="S25"/>
      <c r="T25"/>
      <c r="U25"/>
      <c r="V25"/>
      <c r="W25"/>
      <c r="X25"/>
      <c r="Y25"/>
      <c r="Z25"/>
      <c r="AA25"/>
      <c r="AB25"/>
    </row>
    <row r="26" spans="1:28" x14ac:dyDescent="0.2">
      <c r="A26" s="31" t="s">
        <v>48</v>
      </c>
      <c r="B26" s="32">
        <v>62478</v>
      </c>
      <c r="C26" s="32">
        <v>38880899878.659996</v>
      </c>
      <c r="D26" s="33">
        <v>10845</v>
      </c>
      <c r="E26" s="33">
        <v>27153856566.949997</v>
      </c>
      <c r="F26" s="33">
        <v>46097</v>
      </c>
      <c r="G26" s="33">
        <v>8669366075.6199989</v>
      </c>
      <c r="H26" s="33">
        <v>3831</v>
      </c>
      <c r="I26" s="33">
        <v>846241559.58000004</v>
      </c>
      <c r="J26" s="33">
        <v>1705</v>
      </c>
      <c r="K26" s="33">
        <v>2211435676.5100002</v>
      </c>
      <c r="L26"/>
      <c r="M26"/>
      <c r="N26"/>
      <c r="O26"/>
      <c r="P26"/>
      <c r="Q26"/>
      <c r="R26"/>
      <c r="S26"/>
      <c r="T26"/>
      <c r="U26"/>
      <c r="V26"/>
      <c r="W26"/>
      <c r="X26"/>
      <c r="Y26"/>
      <c r="Z26"/>
      <c r="AA26"/>
      <c r="AB26"/>
    </row>
    <row r="27" spans="1:28" x14ac:dyDescent="0.2">
      <c r="A27" s="30"/>
      <c r="B27" s="50"/>
      <c r="C27" s="50"/>
      <c r="D27" s="43"/>
      <c r="E27" s="43"/>
      <c r="F27" s="43"/>
      <c r="G27" s="43"/>
      <c r="H27" s="43"/>
      <c r="I27" s="43"/>
      <c r="J27" s="43"/>
      <c r="K27" s="43"/>
      <c r="L27"/>
      <c r="M27"/>
      <c r="N27"/>
      <c r="O27"/>
      <c r="P27"/>
      <c r="Q27"/>
      <c r="R27"/>
      <c r="S27"/>
      <c r="T27"/>
      <c r="U27"/>
      <c r="V27"/>
      <c r="W27"/>
      <c r="X27"/>
      <c r="Y27"/>
      <c r="Z27"/>
      <c r="AA27"/>
      <c r="AB27"/>
    </row>
    <row r="28" spans="1:28" x14ac:dyDescent="0.2">
      <c r="A28" s="30"/>
      <c r="B28" s="50"/>
      <c r="C28" s="50"/>
      <c r="D28" s="43"/>
      <c r="E28" s="43"/>
      <c r="F28" s="43"/>
      <c r="G28" s="43"/>
      <c r="H28" s="43"/>
      <c r="I28" s="43"/>
      <c r="J28" s="43"/>
      <c r="K28" s="43"/>
      <c r="L28"/>
      <c r="M28"/>
      <c r="N28"/>
      <c r="O28"/>
      <c r="P28"/>
      <c r="Q28"/>
      <c r="R28"/>
      <c r="S28"/>
      <c r="T28"/>
      <c r="U28"/>
      <c r="V28"/>
      <c r="W28"/>
      <c r="X28"/>
      <c r="Y28"/>
      <c r="Z28"/>
      <c r="AA28"/>
      <c r="AB28"/>
    </row>
    <row r="29" spans="1:28" x14ac:dyDescent="0.2">
      <c r="A29" s="30" t="s">
        <v>49</v>
      </c>
      <c r="B29" s="50">
        <v>2108</v>
      </c>
      <c r="C29" s="50">
        <v>83047594.780000001</v>
      </c>
      <c r="D29" s="43">
        <v>28</v>
      </c>
      <c r="E29" s="43">
        <v>40884.800000000003</v>
      </c>
      <c r="F29" s="43">
        <v>2029</v>
      </c>
      <c r="G29" s="43">
        <v>82851740.040000007</v>
      </c>
      <c r="H29" s="43">
        <v>18</v>
      </c>
      <c r="I29" s="43">
        <v>32760.63</v>
      </c>
      <c r="J29" s="43">
        <v>33</v>
      </c>
      <c r="K29" s="43">
        <v>122209.31</v>
      </c>
      <c r="L29"/>
      <c r="M29"/>
      <c r="N29"/>
      <c r="O29"/>
      <c r="P29"/>
      <c r="Q29"/>
      <c r="R29"/>
      <c r="S29"/>
      <c r="T29"/>
      <c r="U29"/>
      <c r="V29"/>
      <c r="W29"/>
      <c r="X29"/>
      <c r="Y29"/>
      <c r="Z29"/>
      <c r="AA29"/>
      <c r="AB29"/>
    </row>
    <row r="30" spans="1:28" x14ac:dyDescent="0.2">
      <c r="A30" s="30" t="s">
        <v>46</v>
      </c>
      <c r="B30" s="50">
        <v>840</v>
      </c>
      <c r="C30" s="50">
        <v>4340860804.4799995</v>
      </c>
      <c r="D30" s="43">
        <v>42</v>
      </c>
      <c r="E30" s="43">
        <v>2617294667.2800002</v>
      </c>
      <c r="F30" s="43">
        <v>796</v>
      </c>
      <c r="G30" s="43">
        <v>1628383858.51</v>
      </c>
      <c r="H30" s="43">
        <v>2</v>
      </c>
      <c r="I30" s="43">
        <v>42165473.439999998</v>
      </c>
      <c r="J30" s="43">
        <v>0</v>
      </c>
      <c r="K30" s="43">
        <v>53016805.25</v>
      </c>
      <c r="L30"/>
      <c r="M30"/>
      <c r="N30"/>
      <c r="O30"/>
      <c r="P30"/>
      <c r="Q30"/>
      <c r="R30"/>
      <c r="S30"/>
      <c r="T30"/>
      <c r="U30"/>
      <c r="V30"/>
      <c r="W30"/>
      <c r="X30"/>
      <c r="Y30"/>
      <c r="Z30"/>
      <c r="AA30"/>
      <c r="AB30"/>
    </row>
    <row r="31" spans="1:28" x14ac:dyDescent="0.2">
      <c r="A31" s="30" t="s">
        <v>50</v>
      </c>
      <c r="B31" s="50">
        <v>25690</v>
      </c>
      <c r="C31" s="50">
        <v>13412145011.67</v>
      </c>
      <c r="D31" s="43">
        <v>2942</v>
      </c>
      <c r="E31" s="43">
        <v>11054744619.950001</v>
      </c>
      <c r="F31" s="43">
        <v>21711</v>
      </c>
      <c r="G31" s="43">
        <v>1487052595.1400001</v>
      </c>
      <c r="H31" s="43">
        <v>373</v>
      </c>
      <c r="I31" s="43">
        <v>233574196.16999999</v>
      </c>
      <c r="J31" s="43">
        <v>664</v>
      </c>
      <c r="K31" s="43">
        <v>636773600.40999997</v>
      </c>
      <c r="L31"/>
      <c r="M31"/>
      <c r="N31"/>
      <c r="O31"/>
      <c r="P31"/>
      <c r="Q31"/>
      <c r="R31"/>
      <c r="S31"/>
      <c r="T31"/>
      <c r="U31"/>
      <c r="V31"/>
      <c r="W31"/>
      <c r="X31"/>
      <c r="Y31"/>
      <c r="Z31"/>
      <c r="AA31"/>
      <c r="AB31"/>
    </row>
    <row r="32" spans="1:28" x14ac:dyDescent="0.2">
      <c r="A32" s="30" t="s">
        <v>51</v>
      </c>
      <c r="B32" s="50">
        <v>23669</v>
      </c>
      <c r="C32" s="50">
        <v>16710706075.519999</v>
      </c>
      <c r="D32" s="43">
        <v>7264</v>
      </c>
      <c r="E32" s="43">
        <v>10609275405.93</v>
      </c>
      <c r="F32" s="43">
        <v>15695</v>
      </c>
      <c r="G32" s="43">
        <v>4577656278.0299997</v>
      </c>
      <c r="H32" s="43">
        <v>131</v>
      </c>
      <c r="I32" s="43">
        <v>217427232.58000001</v>
      </c>
      <c r="J32" s="43">
        <v>579</v>
      </c>
      <c r="K32" s="43">
        <v>1306347158.98</v>
      </c>
      <c r="L32"/>
      <c r="M32"/>
      <c r="N32"/>
      <c r="O32"/>
      <c r="P32"/>
      <c r="Q32"/>
      <c r="R32"/>
      <c r="S32"/>
      <c r="T32"/>
      <c r="U32"/>
      <c r="V32"/>
      <c r="W32"/>
      <c r="X32"/>
      <c r="Y32"/>
      <c r="Z32"/>
      <c r="AA32"/>
      <c r="AB32"/>
    </row>
    <row r="33" spans="1:28" x14ac:dyDescent="0.2">
      <c r="A33" s="30" t="s">
        <v>47</v>
      </c>
      <c r="B33" s="50">
        <v>10171</v>
      </c>
      <c r="C33" s="50">
        <v>4334140392.21</v>
      </c>
      <c r="D33" s="43">
        <v>569</v>
      </c>
      <c r="E33" s="43">
        <v>2872500988.9899998</v>
      </c>
      <c r="F33" s="43">
        <v>5866</v>
      </c>
      <c r="G33" s="43">
        <v>893421603.89999998</v>
      </c>
      <c r="H33" s="43">
        <v>3307</v>
      </c>
      <c r="I33" s="43">
        <v>353041896.75999999</v>
      </c>
      <c r="J33" s="43">
        <v>429</v>
      </c>
      <c r="K33" s="43">
        <v>215175902.56</v>
      </c>
      <c r="L33"/>
      <c r="M33"/>
      <c r="N33"/>
      <c r="O33"/>
      <c r="P33"/>
      <c r="Q33"/>
      <c r="R33"/>
      <c r="S33"/>
      <c r="T33"/>
      <c r="U33"/>
      <c r="V33"/>
      <c r="W33"/>
      <c r="X33"/>
      <c r="Y33"/>
      <c r="Z33"/>
      <c r="AA33"/>
      <c r="AB33"/>
    </row>
    <row r="34" spans="1:28" x14ac:dyDescent="0.2">
      <c r="A34" s="30"/>
      <c r="B34" s="50"/>
      <c r="C34" s="50"/>
      <c r="D34" s="43"/>
      <c r="E34" s="43"/>
      <c r="F34" s="43"/>
      <c r="G34" s="43"/>
      <c r="H34" s="43"/>
      <c r="I34" s="43"/>
      <c r="J34" s="43"/>
      <c r="K34" s="43"/>
      <c r="L34"/>
      <c r="M34"/>
      <c r="N34"/>
      <c r="O34"/>
      <c r="P34"/>
      <c r="Q34"/>
      <c r="R34"/>
      <c r="S34"/>
      <c r="T34"/>
      <c r="U34"/>
      <c r="V34"/>
      <c r="W34"/>
      <c r="X34"/>
      <c r="Y34"/>
      <c r="Z34"/>
      <c r="AA34"/>
      <c r="AB34"/>
    </row>
    <row r="35" spans="1:28" x14ac:dyDescent="0.2">
      <c r="A35" s="30"/>
      <c r="B35" s="50"/>
      <c r="C35" s="50"/>
      <c r="D35" s="43"/>
      <c r="E35" s="43"/>
      <c r="F35" s="43"/>
      <c r="G35" s="43"/>
      <c r="H35" s="43"/>
      <c r="I35" s="43"/>
      <c r="J35" s="43"/>
      <c r="K35" s="43"/>
      <c r="L35"/>
      <c r="M35"/>
      <c r="N35"/>
      <c r="O35"/>
      <c r="P35"/>
      <c r="Q35"/>
      <c r="R35"/>
      <c r="S35"/>
      <c r="T35"/>
      <c r="U35"/>
      <c r="V35"/>
      <c r="W35"/>
      <c r="X35"/>
      <c r="Y35"/>
      <c r="Z35"/>
      <c r="AA35"/>
      <c r="AB35"/>
    </row>
    <row r="36" spans="1:28" x14ac:dyDescent="0.2">
      <c r="A36" s="31" t="s">
        <v>52</v>
      </c>
      <c r="B36" s="32">
        <v>139437</v>
      </c>
      <c r="C36" s="32">
        <v>44448176193.540009</v>
      </c>
      <c r="D36" s="33">
        <v>23514</v>
      </c>
      <c r="E36" s="33">
        <v>27880948779.770004</v>
      </c>
      <c r="F36" s="33">
        <v>104237</v>
      </c>
      <c r="G36" s="33">
        <v>9447787731.9400024</v>
      </c>
      <c r="H36" s="33">
        <v>3015</v>
      </c>
      <c r="I36" s="33">
        <v>2628662779.6199999</v>
      </c>
      <c r="J36" s="33">
        <v>8671</v>
      </c>
      <c r="K36" s="33">
        <v>4490776902.21</v>
      </c>
      <c r="L36"/>
      <c r="M36"/>
      <c r="N36"/>
      <c r="O36"/>
      <c r="P36"/>
      <c r="Q36"/>
      <c r="R36"/>
      <c r="S36"/>
      <c r="T36"/>
      <c r="U36"/>
      <c r="V36"/>
      <c r="W36"/>
      <c r="X36"/>
      <c r="Y36"/>
      <c r="Z36"/>
      <c r="AA36"/>
      <c r="AB36"/>
    </row>
    <row r="37" spans="1:28" ht="13.5" thickBot="1" x14ac:dyDescent="0.25">
      <c r="A37" s="37"/>
      <c r="B37" s="37"/>
      <c r="C37" s="37"/>
      <c r="D37" s="44"/>
      <c r="E37" s="44"/>
      <c r="F37" s="44"/>
      <c r="G37" s="44"/>
      <c r="H37" s="44"/>
      <c r="I37" s="44"/>
      <c r="J37" s="44"/>
      <c r="K37" s="44"/>
      <c r="L37"/>
      <c r="M37"/>
      <c r="N37"/>
      <c r="O37"/>
      <c r="P37"/>
      <c r="Q37"/>
      <c r="R37"/>
      <c r="S37"/>
      <c r="T37"/>
      <c r="U37"/>
      <c r="V37"/>
      <c r="W37"/>
      <c r="X37"/>
      <c r="Y37"/>
      <c r="Z37"/>
      <c r="AA37"/>
      <c r="AB37"/>
    </row>
    <row r="38" spans="1:28" x14ac:dyDescent="0.2">
      <c r="A38" s="39" t="s">
        <v>53</v>
      </c>
      <c r="L38"/>
      <c r="M38"/>
      <c r="N38"/>
      <c r="O38"/>
      <c r="P38"/>
      <c r="Q38"/>
      <c r="R38"/>
      <c r="S38"/>
      <c r="T38"/>
      <c r="U38"/>
      <c r="V38"/>
      <c r="W38"/>
      <c r="X38"/>
      <c r="Y38"/>
      <c r="Z38"/>
      <c r="AA38"/>
      <c r="AB38"/>
    </row>
    <row r="39" spans="1:28" x14ac:dyDescent="0.2">
      <c r="A39" s="39" t="s">
        <v>54</v>
      </c>
      <c r="L39"/>
      <c r="M39"/>
      <c r="N39"/>
      <c r="O39"/>
      <c r="P39"/>
      <c r="Q39"/>
      <c r="R39"/>
      <c r="S39"/>
      <c r="T39"/>
      <c r="U39"/>
      <c r="V39"/>
      <c r="W39"/>
      <c r="X39"/>
      <c r="Y39"/>
      <c r="Z39"/>
      <c r="AA39"/>
      <c r="AB39"/>
    </row>
    <row r="40" spans="1:28" x14ac:dyDescent="0.2">
      <c r="A40" s="39" t="s">
        <v>55</v>
      </c>
      <c r="L40"/>
      <c r="M40"/>
      <c r="N40"/>
      <c r="O40"/>
      <c r="P40"/>
      <c r="Q40"/>
      <c r="R40"/>
      <c r="S40"/>
      <c r="T40"/>
      <c r="U40"/>
      <c r="V40"/>
      <c r="W40"/>
      <c r="X40"/>
      <c r="Y40"/>
      <c r="Z40"/>
      <c r="AA40"/>
      <c r="AB40"/>
    </row>
    <row r="41" spans="1:28" x14ac:dyDescent="0.2">
      <c r="A41" s="39" t="s">
        <v>81</v>
      </c>
      <c r="L41"/>
      <c r="M41"/>
      <c r="N41"/>
      <c r="O41"/>
      <c r="P41"/>
      <c r="Q41"/>
      <c r="R41"/>
      <c r="S41"/>
      <c r="T41"/>
      <c r="U41"/>
      <c r="V41"/>
      <c r="W41"/>
      <c r="X41"/>
      <c r="Y41"/>
      <c r="Z41"/>
      <c r="AA41"/>
      <c r="AB41"/>
    </row>
    <row r="42" spans="1:28" x14ac:dyDescent="0.2">
      <c r="A42" s="39" t="s">
        <v>22</v>
      </c>
      <c r="B42" s="41"/>
      <c r="C42" s="41"/>
      <c r="D42" s="41"/>
      <c r="E42" s="41"/>
      <c r="L42"/>
      <c r="M42"/>
      <c r="N42"/>
      <c r="O42"/>
      <c r="P42"/>
      <c r="Q42"/>
      <c r="R42"/>
      <c r="S42"/>
      <c r="T42"/>
      <c r="U42"/>
      <c r="V42"/>
      <c r="W42"/>
      <c r="X42"/>
      <c r="Y42"/>
      <c r="Z42"/>
      <c r="AA42"/>
      <c r="AB42"/>
    </row>
    <row r="43" spans="1:28" x14ac:dyDescent="0.2">
      <c r="L43"/>
      <c r="M43"/>
      <c r="N43"/>
      <c r="O43"/>
      <c r="P43"/>
      <c r="Q43"/>
      <c r="R43"/>
      <c r="S43"/>
      <c r="T43"/>
      <c r="U43"/>
      <c r="V43"/>
      <c r="W43"/>
      <c r="X43"/>
      <c r="Y43"/>
      <c r="Z43"/>
      <c r="AA43"/>
      <c r="AB43"/>
    </row>
    <row r="44" spans="1:28" x14ac:dyDescent="0.2">
      <c r="E44" s="45"/>
      <c r="L44"/>
      <c r="M44"/>
      <c r="N44"/>
      <c r="O44"/>
      <c r="P44"/>
      <c r="Q44"/>
      <c r="R44"/>
      <c r="S44"/>
      <c r="T44"/>
      <c r="U44"/>
      <c r="V44"/>
      <c r="W44"/>
      <c r="X44"/>
      <c r="Y44"/>
      <c r="Z44"/>
      <c r="AA44"/>
      <c r="AB44"/>
    </row>
    <row r="45" spans="1:28" x14ac:dyDescent="0.2">
      <c r="E45" s="45"/>
      <c r="L45"/>
      <c r="M45"/>
      <c r="N45"/>
      <c r="O45"/>
      <c r="P45"/>
      <c r="Q45"/>
      <c r="R45"/>
      <c r="S45"/>
      <c r="T45"/>
      <c r="U45"/>
      <c r="V45"/>
      <c r="W45"/>
      <c r="X45"/>
      <c r="Y45"/>
      <c r="Z45"/>
      <c r="AA45"/>
      <c r="AB45"/>
    </row>
    <row r="46" spans="1:28" x14ac:dyDescent="0.2">
      <c r="L46"/>
      <c r="M46"/>
      <c r="N46"/>
      <c r="O46"/>
      <c r="P46"/>
      <c r="Q46"/>
      <c r="R46"/>
      <c r="S46"/>
      <c r="T46"/>
      <c r="U46"/>
      <c r="V46"/>
      <c r="W46"/>
      <c r="X46"/>
      <c r="Y46"/>
      <c r="Z46"/>
      <c r="AA46"/>
      <c r="AB46"/>
    </row>
    <row r="47" spans="1:28" x14ac:dyDescent="0.2">
      <c r="L47"/>
      <c r="M47"/>
      <c r="N47"/>
      <c r="O47"/>
      <c r="P47"/>
      <c r="Q47"/>
      <c r="R47"/>
      <c r="S47"/>
      <c r="T47"/>
      <c r="U47"/>
      <c r="V47"/>
      <c r="W47"/>
      <c r="X47"/>
      <c r="Y47"/>
      <c r="Z47"/>
      <c r="AA47"/>
      <c r="AB47"/>
    </row>
    <row r="48" spans="1:28" x14ac:dyDescent="0.2">
      <c r="L48"/>
      <c r="M48"/>
      <c r="N48"/>
      <c r="O48"/>
      <c r="P48"/>
      <c r="Q48"/>
      <c r="R48"/>
      <c r="S48"/>
      <c r="T48"/>
      <c r="U48"/>
      <c r="V48"/>
      <c r="W48"/>
      <c r="X48"/>
      <c r="Y48"/>
      <c r="Z48"/>
      <c r="AA48"/>
      <c r="AB48"/>
    </row>
  </sheetData>
  <mergeCells count="11">
    <mergeCell ref="J11:K11"/>
    <mergeCell ref="A4:K4"/>
    <mergeCell ref="A5:K5"/>
    <mergeCell ref="A6:K6"/>
    <mergeCell ref="A7:K7"/>
    <mergeCell ref="A8:K8"/>
    <mergeCell ref="A11:A12"/>
    <mergeCell ref="B11:C11"/>
    <mergeCell ref="D11:E11"/>
    <mergeCell ref="F11:G11"/>
    <mergeCell ref="H11:I11"/>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DD48"/>
  <sheetViews>
    <sheetView topLeftCell="B4" workbookViewId="0">
      <selection activeCell="A9" sqref="A9"/>
    </sheetView>
  </sheetViews>
  <sheetFormatPr defaultColWidth="11.42578125" defaultRowHeight="12.75" x14ac:dyDescent="0.2"/>
  <cols>
    <col min="1" max="1" width="43.28515625" style="25" customWidth="1"/>
    <col min="2" max="2" width="11" style="25" bestFit="1" customWidth="1"/>
    <col min="3" max="3" width="18.5703125" style="25" customWidth="1"/>
    <col min="4" max="4" width="11.28515625" style="25" bestFit="1" customWidth="1"/>
    <col min="5" max="5" width="22.7109375" style="25" customWidth="1"/>
    <col min="6" max="6" width="11.85546875" style="25" bestFit="1" customWidth="1"/>
    <col min="7" max="7" width="20.28515625" style="25" customWidth="1"/>
    <col min="8" max="8" width="8.85546875" style="25" customWidth="1"/>
    <col min="9" max="9" width="17.42578125" style="25" bestFit="1" customWidth="1"/>
    <col min="10" max="10" width="11.140625" style="25" customWidth="1"/>
    <col min="11" max="11" width="17.28515625" style="25" customWidth="1"/>
    <col min="12" max="12" width="16.28515625" style="25" bestFit="1" customWidth="1"/>
    <col min="13" max="21" width="20.140625" style="25" customWidth="1"/>
    <col min="22" max="24" width="21.28515625" style="25" customWidth="1"/>
    <col min="25" max="33" width="20.140625" style="25" customWidth="1"/>
    <col min="34" max="36" width="21.28515625" style="25" customWidth="1"/>
    <col min="37" max="45" width="20.140625" style="25" customWidth="1"/>
    <col min="46" max="48" width="21.28515625" style="25" customWidth="1"/>
    <col min="49" max="57" width="20.140625" style="25" customWidth="1"/>
    <col min="58" max="60" width="21.28515625" style="25" customWidth="1"/>
    <col min="61" max="69" width="20" style="25" customWidth="1"/>
    <col min="70" max="72" width="21.140625" style="25" customWidth="1"/>
    <col min="73" max="81" width="20" style="25" customWidth="1"/>
    <col min="82" max="84" width="21.140625" style="25" customWidth="1"/>
    <col min="85" max="93" width="20.140625" style="25" customWidth="1"/>
    <col min="94" max="96" width="21.28515625" style="25" customWidth="1"/>
    <col min="97" max="105" width="20.140625" style="25" bestFit="1" customWidth="1"/>
    <col min="106" max="108" width="21.28515625" style="25" bestFit="1" customWidth="1"/>
    <col min="109" max="256" width="11.5703125" style="25"/>
    <col min="257" max="257" width="43.28515625" style="25" customWidth="1"/>
    <col min="258" max="258" width="10.28515625" style="25" customWidth="1"/>
    <col min="259" max="259" width="18.5703125" style="25" customWidth="1"/>
    <col min="260" max="260" width="11.28515625" style="25" bestFit="1" customWidth="1"/>
    <col min="261" max="261" width="22.7109375" style="25" customWidth="1"/>
    <col min="262" max="262" width="11.85546875" style="25" bestFit="1" customWidth="1"/>
    <col min="263" max="263" width="20.28515625" style="25" customWidth="1"/>
    <col min="264" max="264" width="7.7109375" style="25" customWidth="1"/>
    <col min="265" max="265" width="15.7109375" style="25" customWidth="1"/>
    <col min="266" max="266" width="11.140625" style="25" customWidth="1"/>
    <col min="267" max="267" width="17.28515625" style="25" customWidth="1"/>
    <col min="268" max="268" width="11.5703125" style="25"/>
    <col min="269" max="277" width="20.140625" style="25" customWidth="1"/>
    <col min="278" max="280" width="21.28515625" style="25" customWidth="1"/>
    <col min="281" max="289" width="20.140625" style="25" customWidth="1"/>
    <col min="290" max="292" width="21.28515625" style="25" customWidth="1"/>
    <col min="293" max="301" width="20.140625" style="25" customWidth="1"/>
    <col min="302" max="304" width="21.28515625" style="25" customWidth="1"/>
    <col min="305" max="313" width="20.140625" style="25" customWidth="1"/>
    <col min="314" max="316" width="21.28515625" style="25" customWidth="1"/>
    <col min="317" max="325" width="20" style="25" customWidth="1"/>
    <col min="326" max="328" width="21.140625" style="25" customWidth="1"/>
    <col min="329" max="337" width="20" style="25" customWidth="1"/>
    <col min="338" max="340" width="21.140625" style="25" customWidth="1"/>
    <col min="341" max="349" width="20.140625" style="25" customWidth="1"/>
    <col min="350" max="352" width="21.28515625" style="25" customWidth="1"/>
    <col min="353" max="361" width="20.140625" style="25" bestFit="1" customWidth="1"/>
    <col min="362" max="364" width="21.28515625" style="25" bestFit="1" customWidth="1"/>
    <col min="365" max="512" width="11.5703125" style="25"/>
    <col min="513" max="513" width="43.28515625" style="25" customWidth="1"/>
    <col min="514" max="514" width="10.28515625" style="25" customWidth="1"/>
    <col min="515" max="515" width="18.5703125" style="25" customWidth="1"/>
    <col min="516" max="516" width="11.28515625" style="25" bestFit="1" customWidth="1"/>
    <col min="517" max="517" width="22.7109375" style="25" customWidth="1"/>
    <col min="518" max="518" width="11.85546875" style="25" bestFit="1" customWidth="1"/>
    <col min="519" max="519" width="20.28515625" style="25" customWidth="1"/>
    <col min="520" max="520" width="7.7109375" style="25" customWidth="1"/>
    <col min="521" max="521" width="15.7109375" style="25" customWidth="1"/>
    <col min="522" max="522" width="11.140625" style="25" customWidth="1"/>
    <col min="523" max="523" width="17.28515625" style="25" customWidth="1"/>
    <col min="524" max="524" width="11.5703125" style="25"/>
    <col min="525" max="533" width="20.140625" style="25" customWidth="1"/>
    <col min="534" max="536" width="21.28515625" style="25" customWidth="1"/>
    <col min="537" max="545" width="20.140625" style="25" customWidth="1"/>
    <col min="546" max="548" width="21.28515625" style="25" customWidth="1"/>
    <col min="549" max="557" width="20.140625" style="25" customWidth="1"/>
    <col min="558" max="560" width="21.28515625" style="25" customWidth="1"/>
    <col min="561" max="569" width="20.140625" style="25" customWidth="1"/>
    <col min="570" max="572" width="21.28515625" style="25" customWidth="1"/>
    <col min="573" max="581" width="20" style="25" customWidth="1"/>
    <col min="582" max="584" width="21.140625" style="25" customWidth="1"/>
    <col min="585" max="593" width="20" style="25" customWidth="1"/>
    <col min="594" max="596" width="21.140625" style="25" customWidth="1"/>
    <col min="597" max="605" width="20.140625" style="25" customWidth="1"/>
    <col min="606" max="608" width="21.28515625" style="25" customWidth="1"/>
    <col min="609" max="617" width="20.140625" style="25" bestFit="1" customWidth="1"/>
    <col min="618" max="620" width="21.28515625" style="25" bestFit="1" customWidth="1"/>
    <col min="621" max="768" width="11.5703125" style="25"/>
    <col min="769" max="769" width="43.28515625" style="25" customWidth="1"/>
    <col min="770" max="770" width="10.28515625" style="25" customWidth="1"/>
    <col min="771" max="771" width="18.5703125" style="25" customWidth="1"/>
    <col min="772" max="772" width="11.28515625" style="25" bestFit="1" customWidth="1"/>
    <col min="773" max="773" width="22.7109375" style="25" customWidth="1"/>
    <col min="774" max="774" width="11.85546875" style="25" bestFit="1" customWidth="1"/>
    <col min="775" max="775" width="20.28515625" style="25" customWidth="1"/>
    <col min="776" max="776" width="7.7109375" style="25" customWidth="1"/>
    <col min="777" max="777" width="15.7109375" style="25" customWidth="1"/>
    <col min="778" max="778" width="11.140625" style="25" customWidth="1"/>
    <col min="779" max="779" width="17.28515625" style="25" customWidth="1"/>
    <col min="780" max="780" width="11.5703125" style="25"/>
    <col min="781" max="789" width="20.140625" style="25" customWidth="1"/>
    <col min="790" max="792" width="21.28515625" style="25" customWidth="1"/>
    <col min="793" max="801" width="20.140625" style="25" customWidth="1"/>
    <col min="802" max="804" width="21.28515625" style="25" customWidth="1"/>
    <col min="805" max="813" width="20.140625" style="25" customWidth="1"/>
    <col min="814" max="816" width="21.28515625" style="25" customWidth="1"/>
    <col min="817" max="825" width="20.140625" style="25" customWidth="1"/>
    <col min="826" max="828" width="21.28515625" style="25" customWidth="1"/>
    <col min="829" max="837" width="20" style="25" customWidth="1"/>
    <col min="838" max="840" width="21.140625" style="25" customWidth="1"/>
    <col min="841" max="849" width="20" style="25" customWidth="1"/>
    <col min="850" max="852" width="21.140625" style="25" customWidth="1"/>
    <col min="853" max="861" width="20.140625" style="25" customWidth="1"/>
    <col min="862" max="864" width="21.28515625" style="25" customWidth="1"/>
    <col min="865" max="873" width="20.140625" style="25" bestFit="1" customWidth="1"/>
    <col min="874" max="876" width="21.28515625" style="25" bestFit="1" customWidth="1"/>
    <col min="877" max="1024" width="11.5703125" style="25"/>
    <col min="1025" max="1025" width="43.28515625" style="25" customWidth="1"/>
    <col min="1026" max="1026" width="10.28515625" style="25" customWidth="1"/>
    <col min="1027" max="1027" width="18.5703125" style="25" customWidth="1"/>
    <col min="1028" max="1028" width="11.28515625" style="25" bestFit="1" customWidth="1"/>
    <col min="1029" max="1029" width="22.7109375" style="25" customWidth="1"/>
    <col min="1030" max="1030" width="11.85546875" style="25" bestFit="1" customWidth="1"/>
    <col min="1031" max="1031" width="20.28515625" style="25" customWidth="1"/>
    <col min="1032" max="1032" width="7.7109375" style="25" customWidth="1"/>
    <col min="1033" max="1033" width="15.7109375" style="25" customWidth="1"/>
    <col min="1034" max="1034" width="11.140625" style="25" customWidth="1"/>
    <col min="1035" max="1035" width="17.28515625" style="25" customWidth="1"/>
    <col min="1036" max="1036" width="11.5703125" style="25"/>
    <col min="1037" max="1045" width="20.140625" style="25" customWidth="1"/>
    <col min="1046" max="1048" width="21.28515625" style="25" customWidth="1"/>
    <col min="1049" max="1057" width="20.140625" style="25" customWidth="1"/>
    <col min="1058" max="1060" width="21.28515625" style="25" customWidth="1"/>
    <col min="1061" max="1069" width="20.140625" style="25" customWidth="1"/>
    <col min="1070" max="1072" width="21.28515625" style="25" customWidth="1"/>
    <col min="1073" max="1081" width="20.140625" style="25" customWidth="1"/>
    <col min="1082" max="1084" width="21.28515625" style="25" customWidth="1"/>
    <col min="1085" max="1093" width="20" style="25" customWidth="1"/>
    <col min="1094" max="1096" width="21.140625" style="25" customWidth="1"/>
    <col min="1097" max="1105" width="20" style="25" customWidth="1"/>
    <col min="1106" max="1108" width="21.140625" style="25" customWidth="1"/>
    <col min="1109" max="1117" width="20.140625" style="25" customWidth="1"/>
    <col min="1118" max="1120" width="21.28515625" style="25" customWidth="1"/>
    <col min="1121" max="1129" width="20.140625" style="25" bestFit="1" customWidth="1"/>
    <col min="1130" max="1132" width="21.28515625" style="25" bestFit="1" customWidth="1"/>
    <col min="1133" max="1280" width="11.5703125" style="25"/>
    <col min="1281" max="1281" width="43.28515625" style="25" customWidth="1"/>
    <col min="1282" max="1282" width="10.28515625" style="25" customWidth="1"/>
    <col min="1283" max="1283" width="18.5703125" style="25" customWidth="1"/>
    <col min="1284" max="1284" width="11.28515625" style="25" bestFit="1" customWidth="1"/>
    <col min="1285" max="1285" width="22.7109375" style="25" customWidth="1"/>
    <col min="1286" max="1286" width="11.85546875" style="25" bestFit="1" customWidth="1"/>
    <col min="1287" max="1287" width="20.28515625" style="25" customWidth="1"/>
    <col min="1288" max="1288" width="7.7109375" style="25" customWidth="1"/>
    <col min="1289" max="1289" width="15.7109375" style="25" customWidth="1"/>
    <col min="1290" max="1290" width="11.140625" style="25" customWidth="1"/>
    <col min="1291" max="1291" width="17.28515625" style="25" customWidth="1"/>
    <col min="1292" max="1292" width="11.5703125" style="25"/>
    <col min="1293" max="1301" width="20.140625" style="25" customWidth="1"/>
    <col min="1302" max="1304" width="21.28515625" style="25" customWidth="1"/>
    <col min="1305" max="1313" width="20.140625" style="25" customWidth="1"/>
    <col min="1314" max="1316" width="21.28515625" style="25" customWidth="1"/>
    <col min="1317" max="1325" width="20.140625" style="25" customWidth="1"/>
    <col min="1326" max="1328" width="21.28515625" style="25" customWidth="1"/>
    <col min="1329" max="1337" width="20.140625" style="25" customWidth="1"/>
    <col min="1338" max="1340" width="21.28515625" style="25" customWidth="1"/>
    <col min="1341" max="1349" width="20" style="25" customWidth="1"/>
    <col min="1350" max="1352" width="21.140625" style="25" customWidth="1"/>
    <col min="1353" max="1361" width="20" style="25" customWidth="1"/>
    <col min="1362" max="1364" width="21.140625" style="25" customWidth="1"/>
    <col min="1365" max="1373" width="20.140625" style="25" customWidth="1"/>
    <col min="1374" max="1376" width="21.28515625" style="25" customWidth="1"/>
    <col min="1377" max="1385" width="20.140625" style="25" bestFit="1" customWidth="1"/>
    <col min="1386" max="1388" width="21.28515625" style="25" bestFit="1" customWidth="1"/>
    <col min="1389" max="1536" width="11.5703125" style="25"/>
    <col min="1537" max="1537" width="43.28515625" style="25" customWidth="1"/>
    <col min="1538" max="1538" width="10.28515625" style="25" customWidth="1"/>
    <col min="1539" max="1539" width="18.5703125" style="25" customWidth="1"/>
    <col min="1540" max="1540" width="11.28515625" style="25" bestFit="1" customWidth="1"/>
    <col min="1541" max="1541" width="22.7109375" style="25" customWidth="1"/>
    <col min="1542" max="1542" width="11.85546875" style="25" bestFit="1" customWidth="1"/>
    <col min="1543" max="1543" width="20.28515625" style="25" customWidth="1"/>
    <col min="1544" max="1544" width="7.7109375" style="25" customWidth="1"/>
    <col min="1545" max="1545" width="15.7109375" style="25" customWidth="1"/>
    <col min="1546" max="1546" width="11.140625" style="25" customWidth="1"/>
    <col min="1547" max="1547" width="17.28515625" style="25" customWidth="1"/>
    <col min="1548" max="1548" width="11.5703125" style="25"/>
    <col min="1549" max="1557" width="20.140625" style="25" customWidth="1"/>
    <col min="1558" max="1560" width="21.28515625" style="25" customWidth="1"/>
    <col min="1561" max="1569" width="20.140625" style="25" customWidth="1"/>
    <col min="1570" max="1572" width="21.28515625" style="25" customWidth="1"/>
    <col min="1573" max="1581" width="20.140625" style="25" customWidth="1"/>
    <col min="1582" max="1584" width="21.28515625" style="25" customWidth="1"/>
    <col min="1585" max="1593" width="20.140625" style="25" customWidth="1"/>
    <col min="1594" max="1596" width="21.28515625" style="25" customWidth="1"/>
    <col min="1597" max="1605" width="20" style="25" customWidth="1"/>
    <col min="1606" max="1608" width="21.140625" style="25" customWidth="1"/>
    <col min="1609" max="1617" width="20" style="25" customWidth="1"/>
    <col min="1618" max="1620" width="21.140625" style="25" customWidth="1"/>
    <col min="1621" max="1629" width="20.140625" style="25" customWidth="1"/>
    <col min="1630" max="1632" width="21.28515625" style="25" customWidth="1"/>
    <col min="1633" max="1641" width="20.140625" style="25" bestFit="1" customWidth="1"/>
    <col min="1642" max="1644" width="21.28515625" style="25" bestFit="1" customWidth="1"/>
    <col min="1645" max="1792" width="11.5703125" style="25"/>
    <col min="1793" max="1793" width="43.28515625" style="25" customWidth="1"/>
    <col min="1794" max="1794" width="10.28515625" style="25" customWidth="1"/>
    <col min="1795" max="1795" width="18.5703125" style="25" customWidth="1"/>
    <col min="1796" max="1796" width="11.28515625" style="25" bestFit="1" customWidth="1"/>
    <col min="1797" max="1797" width="22.7109375" style="25" customWidth="1"/>
    <col min="1798" max="1798" width="11.85546875" style="25" bestFit="1" customWidth="1"/>
    <col min="1799" max="1799" width="20.28515625" style="25" customWidth="1"/>
    <col min="1800" max="1800" width="7.7109375" style="25" customWidth="1"/>
    <col min="1801" max="1801" width="15.7109375" style="25" customWidth="1"/>
    <col min="1802" max="1802" width="11.140625" style="25" customWidth="1"/>
    <col min="1803" max="1803" width="17.28515625" style="25" customWidth="1"/>
    <col min="1804" max="1804" width="11.5703125" style="25"/>
    <col min="1805" max="1813" width="20.140625" style="25" customWidth="1"/>
    <col min="1814" max="1816" width="21.28515625" style="25" customWidth="1"/>
    <col min="1817" max="1825" width="20.140625" style="25" customWidth="1"/>
    <col min="1826" max="1828" width="21.28515625" style="25" customWidth="1"/>
    <col min="1829" max="1837" width="20.140625" style="25" customWidth="1"/>
    <col min="1838" max="1840" width="21.28515625" style="25" customWidth="1"/>
    <col min="1841" max="1849" width="20.140625" style="25" customWidth="1"/>
    <col min="1850" max="1852" width="21.28515625" style="25" customWidth="1"/>
    <col min="1853" max="1861" width="20" style="25" customWidth="1"/>
    <col min="1862" max="1864" width="21.140625" style="25" customWidth="1"/>
    <col min="1865" max="1873" width="20" style="25" customWidth="1"/>
    <col min="1874" max="1876" width="21.140625" style="25" customWidth="1"/>
    <col min="1877" max="1885" width="20.140625" style="25" customWidth="1"/>
    <col min="1886" max="1888" width="21.28515625" style="25" customWidth="1"/>
    <col min="1889" max="1897" width="20.140625" style="25" bestFit="1" customWidth="1"/>
    <col min="1898" max="1900" width="21.28515625" style="25" bestFit="1" customWidth="1"/>
    <col min="1901" max="2048" width="11.5703125" style="25"/>
    <col min="2049" max="2049" width="43.28515625" style="25" customWidth="1"/>
    <col min="2050" max="2050" width="10.28515625" style="25" customWidth="1"/>
    <col min="2051" max="2051" width="18.5703125" style="25" customWidth="1"/>
    <col min="2052" max="2052" width="11.28515625" style="25" bestFit="1" customWidth="1"/>
    <col min="2053" max="2053" width="22.7109375" style="25" customWidth="1"/>
    <col min="2054" max="2054" width="11.85546875" style="25" bestFit="1" customWidth="1"/>
    <col min="2055" max="2055" width="20.28515625" style="25" customWidth="1"/>
    <col min="2056" max="2056" width="7.7109375" style="25" customWidth="1"/>
    <col min="2057" max="2057" width="15.7109375" style="25" customWidth="1"/>
    <col min="2058" max="2058" width="11.140625" style="25" customWidth="1"/>
    <col min="2059" max="2059" width="17.28515625" style="25" customWidth="1"/>
    <col min="2060" max="2060" width="11.5703125" style="25"/>
    <col min="2061" max="2069" width="20.140625" style="25" customWidth="1"/>
    <col min="2070" max="2072" width="21.28515625" style="25" customWidth="1"/>
    <col min="2073" max="2081" width="20.140625" style="25" customWidth="1"/>
    <col min="2082" max="2084" width="21.28515625" style="25" customWidth="1"/>
    <col min="2085" max="2093" width="20.140625" style="25" customWidth="1"/>
    <col min="2094" max="2096" width="21.28515625" style="25" customWidth="1"/>
    <col min="2097" max="2105" width="20.140625" style="25" customWidth="1"/>
    <col min="2106" max="2108" width="21.28515625" style="25" customWidth="1"/>
    <col min="2109" max="2117" width="20" style="25" customWidth="1"/>
    <col min="2118" max="2120" width="21.140625" style="25" customWidth="1"/>
    <col min="2121" max="2129" width="20" style="25" customWidth="1"/>
    <col min="2130" max="2132" width="21.140625" style="25" customWidth="1"/>
    <col min="2133" max="2141" width="20.140625" style="25" customWidth="1"/>
    <col min="2142" max="2144" width="21.28515625" style="25" customWidth="1"/>
    <col min="2145" max="2153" width="20.140625" style="25" bestFit="1" customWidth="1"/>
    <col min="2154" max="2156" width="21.28515625" style="25" bestFit="1" customWidth="1"/>
    <col min="2157" max="2304" width="11.5703125" style="25"/>
    <col min="2305" max="2305" width="43.28515625" style="25" customWidth="1"/>
    <col min="2306" max="2306" width="10.28515625" style="25" customWidth="1"/>
    <col min="2307" max="2307" width="18.5703125" style="25" customWidth="1"/>
    <col min="2308" max="2308" width="11.28515625" style="25" bestFit="1" customWidth="1"/>
    <col min="2309" max="2309" width="22.7109375" style="25" customWidth="1"/>
    <col min="2310" max="2310" width="11.85546875" style="25" bestFit="1" customWidth="1"/>
    <col min="2311" max="2311" width="20.28515625" style="25" customWidth="1"/>
    <col min="2312" max="2312" width="7.7109375" style="25" customWidth="1"/>
    <col min="2313" max="2313" width="15.7109375" style="25" customWidth="1"/>
    <col min="2314" max="2314" width="11.140625" style="25" customWidth="1"/>
    <col min="2315" max="2315" width="17.28515625" style="25" customWidth="1"/>
    <col min="2316" max="2316" width="11.5703125" style="25"/>
    <col min="2317" max="2325" width="20.140625" style="25" customWidth="1"/>
    <col min="2326" max="2328" width="21.28515625" style="25" customWidth="1"/>
    <col min="2329" max="2337" width="20.140625" style="25" customWidth="1"/>
    <col min="2338" max="2340" width="21.28515625" style="25" customWidth="1"/>
    <col min="2341" max="2349" width="20.140625" style="25" customWidth="1"/>
    <col min="2350" max="2352" width="21.28515625" style="25" customWidth="1"/>
    <col min="2353" max="2361" width="20.140625" style="25" customWidth="1"/>
    <col min="2362" max="2364" width="21.28515625" style="25" customWidth="1"/>
    <col min="2365" max="2373" width="20" style="25" customWidth="1"/>
    <col min="2374" max="2376" width="21.140625" style="25" customWidth="1"/>
    <col min="2377" max="2385" width="20" style="25" customWidth="1"/>
    <col min="2386" max="2388" width="21.140625" style="25" customWidth="1"/>
    <col min="2389" max="2397" width="20.140625" style="25" customWidth="1"/>
    <col min="2398" max="2400" width="21.28515625" style="25" customWidth="1"/>
    <col min="2401" max="2409" width="20.140625" style="25" bestFit="1" customWidth="1"/>
    <col min="2410" max="2412" width="21.28515625" style="25" bestFit="1" customWidth="1"/>
    <col min="2413" max="2560" width="11.5703125" style="25"/>
    <col min="2561" max="2561" width="43.28515625" style="25" customWidth="1"/>
    <col min="2562" max="2562" width="10.28515625" style="25" customWidth="1"/>
    <col min="2563" max="2563" width="18.5703125" style="25" customWidth="1"/>
    <col min="2564" max="2564" width="11.28515625" style="25" bestFit="1" customWidth="1"/>
    <col min="2565" max="2565" width="22.7109375" style="25" customWidth="1"/>
    <col min="2566" max="2566" width="11.85546875" style="25" bestFit="1" customWidth="1"/>
    <col min="2567" max="2567" width="20.28515625" style="25" customWidth="1"/>
    <col min="2568" max="2568" width="7.7109375" style="25" customWidth="1"/>
    <col min="2569" max="2569" width="15.7109375" style="25" customWidth="1"/>
    <col min="2570" max="2570" width="11.140625" style="25" customWidth="1"/>
    <col min="2571" max="2571" width="17.28515625" style="25" customWidth="1"/>
    <col min="2572" max="2572" width="11.5703125" style="25"/>
    <col min="2573" max="2581" width="20.140625" style="25" customWidth="1"/>
    <col min="2582" max="2584" width="21.28515625" style="25" customWidth="1"/>
    <col min="2585" max="2593" width="20.140625" style="25" customWidth="1"/>
    <col min="2594" max="2596" width="21.28515625" style="25" customWidth="1"/>
    <col min="2597" max="2605" width="20.140625" style="25" customWidth="1"/>
    <col min="2606" max="2608" width="21.28515625" style="25" customWidth="1"/>
    <col min="2609" max="2617" width="20.140625" style="25" customWidth="1"/>
    <col min="2618" max="2620" width="21.28515625" style="25" customWidth="1"/>
    <col min="2621" max="2629" width="20" style="25" customWidth="1"/>
    <col min="2630" max="2632" width="21.140625" style="25" customWidth="1"/>
    <col min="2633" max="2641" width="20" style="25" customWidth="1"/>
    <col min="2642" max="2644" width="21.140625" style="25" customWidth="1"/>
    <col min="2645" max="2653" width="20.140625" style="25" customWidth="1"/>
    <col min="2654" max="2656" width="21.28515625" style="25" customWidth="1"/>
    <col min="2657" max="2665" width="20.140625" style="25" bestFit="1" customWidth="1"/>
    <col min="2666" max="2668" width="21.28515625" style="25" bestFit="1" customWidth="1"/>
    <col min="2669" max="2816" width="11.5703125" style="25"/>
    <col min="2817" max="2817" width="43.28515625" style="25" customWidth="1"/>
    <col min="2818" max="2818" width="10.28515625" style="25" customWidth="1"/>
    <col min="2819" max="2819" width="18.5703125" style="25" customWidth="1"/>
    <col min="2820" max="2820" width="11.28515625" style="25" bestFit="1" customWidth="1"/>
    <col min="2821" max="2821" width="22.7109375" style="25" customWidth="1"/>
    <col min="2822" max="2822" width="11.85546875" style="25" bestFit="1" customWidth="1"/>
    <col min="2823" max="2823" width="20.28515625" style="25" customWidth="1"/>
    <col min="2824" max="2824" width="7.7109375" style="25" customWidth="1"/>
    <col min="2825" max="2825" width="15.7109375" style="25" customWidth="1"/>
    <col min="2826" max="2826" width="11.140625" style="25" customWidth="1"/>
    <col min="2827" max="2827" width="17.28515625" style="25" customWidth="1"/>
    <col min="2828" max="2828" width="11.5703125" style="25"/>
    <col min="2829" max="2837" width="20.140625" style="25" customWidth="1"/>
    <col min="2838" max="2840" width="21.28515625" style="25" customWidth="1"/>
    <col min="2841" max="2849" width="20.140625" style="25" customWidth="1"/>
    <col min="2850" max="2852" width="21.28515625" style="25" customWidth="1"/>
    <col min="2853" max="2861" width="20.140625" style="25" customWidth="1"/>
    <col min="2862" max="2864" width="21.28515625" style="25" customWidth="1"/>
    <col min="2865" max="2873" width="20.140625" style="25" customWidth="1"/>
    <col min="2874" max="2876" width="21.28515625" style="25" customWidth="1"/>
    <col min="2877" max="2885" width="20" style="25" customWidth="1"/>
    <col min="2886" max="2888" width="21.140625" style="25" customWidth="1"/>
    <col min="2889" max="2897" width="20" style="25" customWidth="1"/>
    <col min="2898" max="2900" width="21.140625" style="25" customWidth="1"/>
    <col min="2901" max="2909" width="20.140625" style="25" customWidth="1"/>
    <col min="2910" max="2912" width="21.28515625" style="25" customWidth="1"/>
    <col min="2913" max="2921" width="20.140625" style="25" bestFit="1" customWidth="1"/>
    <col min="2922" max="2924" width="21.28515625" style="25" bestFit="1" customWidth="1"/>
    <col min="2925" max="3072" width="11.5703125" style="25"/>
    <col min="3073" max="3073" width="43.28515625" style="25" customWidth="1"/>
    <col min="3074" max="3074" width="10.28515625" style="25" customWidth="1"/>
    <col min="3075" max="3075" width="18.5703125" style="25" customWidth="1"/>
    <col min="3076" max="3076" width="11.28515625" style="25" bestFit="1" customWidth="1"/>
    <col min="3077" max="3077" width="22.7109375" style="25" customWidth="1"/>
    <col min="3078" max="3078" width="11.85546875" style="25" bestFit="1" customWidth="1"/>
    <col min="3079" max="3079" width="20.28515625" style="25" customWidth="1"/>
    <col min="3080" max="3080" width="7.7109375" style="25" customWidth="1"/>
    <col min="3081" max="3081" width="15.7109375" style="25" customWidth="1"/>
    <col min="3082" max="3082" width="11.140625" style="25" customWidth="1"/>
    <col min="3083" max="3083" width="17.28515625" style="25" customWidth="1"/>
    <col min="3084" max="3084" width="11.5703125" style="25"/>
    <col min="3085" max="3093" width="20.140625" style="25" customWidth="1"/>
    <col min="3094" max="3096" width="21.28515625" style="25" customWidth="1"/>
    <col min="3097" max="3105" width="20.140625" style="25" customWidth="1"/>
    <col min="3106" max="3108" width="21.28515625" style="25" customWidth="1"/>
    <col min="3109" max="3117" width="20.140625" style="25" customWidth="1"/>
    <col min="3118" max="3120" width="21.28515625" style="25" customWidth="1"/>
    <col min="3121" max="3129" width="20.140625" style="25" customWidth="1"/>
    <col min="3130" max="3132" width="21.28515625" style="25" customWidth="1"/>
    <col min="3133" max="3141" width="20" style="25" customWidth="1"/>
    <col min="3142" max="3144" width="21.140625" style="25" customWidth="1"/>
    <col min="3145" max="3153" width="20" style="25" customWidth="1"/>
    <col min="3154" max="3156" width="21.140625" style="25" customWidth="1"/>
    <col min="3157" max="3165" width="20.140625" style="25" customWidth="1"/>
    <col min="3166" max="3168" width="21.28515625" style="25" customWidth="1"/>
    <col min="3169" max="3177" width="20.140625" style="25" bestFit="1" customWidth="1"/>
    <col min="3178" max="3180" width="21.28515625" style="25" bestFit="1" customWidth="1"/>
    <col min="3181" max="3328" width="11.5703125" style="25"/>
    <col min="3329" max="3329" width="43.28515625" style="25" customWidth="1"/>
    <col min="3330" max="3330" width="10.28515625" style="25" customWidth="1"/>
    <col min="3331" max="3331" width="18.5703125" style="25" customWidth="1"/>
    <col min="3332" max="3332" width="11.28515625" style="25" bestFit="1" customWidth="1"/>
    <col min="3333" max="3333" width="22.7109375" style="25" customWidth="1"/>
    <col min="3334" max="3334" width="11.85546875" style="25" bestFit="1" customWidth="1"/>
    <col min="3335" max="3335" width="20.28515625" style="25" customWidth="1"/>
    <col min="3336" max="3336" width="7.7109375" style="25" customWidth="1"/>
    <col min="3337" max="3337" width="15.7109375" style="25" customWidth="1"/>
    <col min="3338" max="3338" width="11.140625" style="25" customWidth="1"/>
    <col min="3339" max="3339" width="17.28515625" style="25" customWidth="1"/>
    <col min="3340" max="3340" width="11.5703125" style="25"/>
    <col min="3341" max="3349" width="20.140625" style="25" customWidth="1"/>
    <col min="3350" max="3352" width="21.28515625" style="25" customWidth="1"/>
    <col min="3353" max="3361" width="20.140625" style="25" customWidth="1"/>
    <col min="3362" max="3364" width="21.28515625" style="25" customWidth="1"/>
    <col min="3365" max="3373" width="20.140625" style="25" customWidth="1"/>
    <col min="3374" max="3376" width="21.28515625" style="25" customWidth="1"/>
    <col min="3377" max="3385" width="20.140625" style="25" customWidth="1"/>
    <col min="3386" max="3388" width="21.28515625" style="25" customWidth="1"/>
    <col min="3389" max="3397" width="20" style="25" customWidth="1"/>
    <col min="3398" max="3400" width="21.140625" style="25" customWidth="1"/>
    <col min="3401" max="3409" width="20" style="25" customWidth="1"/>
    <col min="3410" max="3412" width="21.140625" style="25" customWidth="1"/>
    <col min="3413" max="3421" width="20.140625" style="25" customWidth="1"/>
    <col min="3422" max="3424" width="21.28515625" style="25" customWidth="1"/>
    <col min="3425" max="3433" width="20.140625" style="25" bestFit="1" customWidth="1"/>
    <col min="3434" max="3436" width="21.28515625" style="25" bestFit="1" customWidth="1"/>
    <col min="3437" max="3584" width="11.5703125" style="25"/>
    <col min="3585" max="3585" width="43.28515625" style="25" customWidth="1"/>
    <col min="3586" max="3586" width="10.28515625" style="25" customWidth="1"/>
    <col min="3587" max="3587" width="18.5703125" style="25" customWidth="1"/>
    <col min="3588" max="3588" width="11.28515625" style="25" bestFit="1" customWidth="1"/>
    <col min="3589" max="3589" width="22.7109375" style="25" customWidth="1"/>
    <col min="3590" max="3590" width="11.85546875" style="25" bestFit="1" customWidth="1"/>
    <col min="3591" max="3591" width="20.28515625" style="25" customWidth="1"/>
    <col min="3592" max="3592" width="7.7109375" style="25" customWidth="1"/>
    <col min="3593" max="3593" width="15.7109375" style="25" customWidth="1"/>
    <col min="3594" max="3594" width="11.140625" style="25" customWidth="1"/>
    <col min="3595" max="3595" width="17.28515625" style="25" customWidth="1"/>
    <col min="3596" max="3596" width="11.5703125" style="25"/>
    <col min="3597" max="3605" width="20.140625" style="25" customWidth="1"/>
    <col min="3606" max="3608" width="21.28515625" style="25" customWidth="1"/>
    <col min="3609" max="3617" width="20.140625" style="25" customWidth="1"/>
    <col min="3618" max="3620" width="21.28515625" style="25" customWidth="1"/>
    <col min="3621" max="3629" width="20.140625" style="25" customWidth="1"/>
    <col min="3630" max="3632" width="21.28515625" style="25" customWidth="1"/>
    <col min="3633" max="3641" width="20.140625" style="25" customWidth="1"/>
    <col min="3642" max="3644" width="21.28515625" style="25" customWidth="1"/>
    <col min="3645" max="3653" width="20" style="25" customWidth="1"/>
    <col min="3654" max="3656" width="21.140625" style="25" customWidth="1"/>
    <col min="3657" max="3665" width="20" style="25" customWidth="1"/>
    <col min="3666" max="3668" width="21.140625" style="25" customWidth="1"/>
    <col min="3669" max="3677" width="20.140625" style="25" customWidth="1"/>
    <col min="3678" max="3680" width="21.28515625" style="25" customWidth="1"/>
    <col min="3681" max="3689" width="20.140625" style="25" bestFit="1" customWidth="1"/>
    <col min="3690" max="3692" width="21.28515625" style="25" bestFit="1" customWidth="1"/>
    <col min="3693" max="3840" width="11.5703125" style="25"/>
    <col min="3841" max="3841" width="43.28515625" style="25" customWidth="1"/>
    <col min="3842" max="3842" width="10.28515625" style="25" customWidth="1"/>
    <col min="3843" max="3843" width="18.5703125" style="25" customWidth="1"/>
    <col min="3844" max="3844" width="11.28515625" style="25" bestFit="1" customWidth="1"/>
    <col min="3845" max="3845" width="22.7109375" style="25" customWidth="1"/>
    <col min="3846" max="3846" width="11.85546875" style="25" bestFit="1" customWidth="1"/>
    <col min="3847" max="3847" width="20.28515625" style="25" customWidth="1"/>
    <col min="3848" max="3848" width="7.7109375" style="25" customWidth="1"/>
    <col min="3849" max="3849" width="15.7109375" style="25" customWidth="1"/>
    <col min="3850" max="3850" width="11.140625" style="25" customWidth="1"/>
    <col min="3851" max="3851" width="17.28515625" style="25" customWidth="1"/>
    <col min="3852" max="3852" width="11.5703125" style="25"/>
    <col min="3853" max="3861" width="20.140625" style="25" customWidth="1"/>
    <col min="3862" max="3864" width="21.28515625" style="25" customWidth="1"/>
    <col min="3865" max="3873" width="20.140625" style="25" customWidth="1"/>
    <col min="3874" max="3876" width="21.28515625" style="25" customWidth="1"/>
    <col min="3877" max="3885" width="20.140625" style="25" customWidth="1"/>
    <col min="3886" max="3888" width="21.28515625" style="25" customWidth="1"/>
    <col min="3889" max="3897" width="20.140625" style="25" customWidth="1"/>
    <col min="3898" max="3900" width="21.28515625" style="25" customWidth="1"/>
    <col min="3901" max="3909" width="20" style="25" customWidth="1"/>
    <col min="3910" max="3912" width="21.140625" style="25" customWidth="1"/>
    <col min="3913" max="3921" width="20" style="25" customWidth="1"/>
    <col min="3922" max="3924" width="21.140625" style="25" customWidth="1"/>
    <col min="3925" max="3933" width="20.140625" style="25" customWidth="1"/>
    <col min="3934" max="3936" width="21.28515625" style="25" customWidth="1"/>
    <col min="3937" max="3945" width="20.140625" style="25" bestFit="1" customWidth="1"/>
    <col min="3946" max="3948" width="21.28515625" style="25" bestFit="1" customWidth="1"/>
    <col min="3949" max="4096" width="11.5703125" style="25"/>
    <col min="4097" max="4097" width="43.28515625" style="25" customWidth="1"/>
    <col min="4098" max="4098" width="10.28515625" style="25" customWidth="1"/>
    <col min="4099" max="4099" width="18.5703125" style="25" customWidth="1"/>
    <col min="4100" max="4100" width="11.28515625" style="25" bestFit="1" customWidth="1"/>
    <col min="4101" max="4101" width="22.7109375" style="25" customWidth="1"/>
    <col min="4102" max="4102" width="11.85546875" style="25" bestFit="1" customWidth="1"/>
    <col min="4103" max="4103" width="20.28515625" style="25" customWidth="1"/>
    <col min="4104" max="4104" width="7.7109375" style="25" customWidth="1"/>
    <col min="4105" max="4105" width="15.7109375" style="25" customWidth="1"/>
    <col min="4106" max="4106" width="11.140625" style="25" customWidth="1"/>
    <col min="4107" max="4107" width="17.28515625" style="25" customWidth="1"/>
    <col min="4108" max="4108" width="11.5703125" style="25"/>
    <col min="4109" max="4117" width="20.140625" style="25" customWidth="1"/>
    <col min="4118" max="4120" width="21.28515625" style="25" customWidth="1"/>
    <col min="4121" max="4129" width="20.140625" style="25" customWidth="1"/>
    <col min="4130" max="4132" width="21.28515625" style="25" customWidth="1"/>
    <col min="4133" max="4141" width="20.140625" style="25" customWidth="1"/>
    <col min="4142" max="4144" width="21.28515625" style="25" customWidth="1"/>
    <col min="4145" max="4153" width="20.140625" style="25" customWidth="1"/>
    <col min="4154" max="4156" width="21.28515625" style="25" customWidth="1"/>
    <col min="4157" max="4165" width="20" style="25" customWidth="1"/>
    <col min="4166" max="4168" width="21.140625" style="25" customWidth="1"/>
    <col min="4169" max="4177" width="20" style="25" customWidth="1"/>
    <col min="4178" max="4180" width="21.140625" style="25" customWidth="1"/>
    <col min="4181" max="4189" width="20.140625" style="25" customWidth="1"/>
    <col min="4190" max="4192" width="21.28515625" style="25" customWidth="1"/>
    <col min="4193" max="4201" width="20.140625" style="25" bestFit="1" customWidth="1"/>
    <col min="4202" max="4204" width="21.28515625" style="25" bestFit="1" customWidth="1"/>
    <col min="4205" max="4352" width="11.5703125" style="25"/>
    <col min="4353" max="4353" width="43.28515625" style="25" customWidth="1"/>
    <col min="4354" max="4354" width="10.28515625" style="25" customWidth="1"/>
    <col min="4355" max="4355" width="18.5703125" style="25" customWidth="1"/>
    <col min="4356" max="4356" width="11.28515625" style="25" bestFit="1" customWidth="1"/>
    <col min="4357" max="4357" width="22.7109375" style="25" customWidth="1"/>
    <col min="4358" max="4358" width="11.85546875" style="25" bestFit="1" customWidth="1"/>
    <col min="4359" max="4359" width="20.28515625" style="25" customWidth="1"/>
    <col min="4360" max="4360" width="7.7109375" style="25" customWidth="1"/>
    <col min="4361" max="4361" width="15.7109375" style="25" customWidth="1"/>
    <col min="4362" max="4362" width="11.140625" style="25" customWidth="1"/>
    <col min="4363" max="4363" width="17.28515625" style="25" customWidth="1"/>
    <col min="4364" max="4364" width="11.5703125" style="25"/>
    <col min="4365" max="4373" width="20.140625" style="25" customWidth="1"/>
    <col min="4374" max="4376" width="21.28515625" style="25" customWidth="1"/>
    <col min="4377" max="4385" width="20.140625" style="25" customWidth="1"/>
    <col min="4386" max="4388" width="21.28515625" style="25" customWidth="1"/>
    <col min="4389" max="4397" width="20.140625" style="25" customWidth="1"/>
    <col min="4398" max="4400" width="21.28515625" style="25" customWidth="1"/>
    <col min="4401" max="4409" width="20.140625" style="25" customWidth="1"/>
    <col min="4410" max="4412" width="21.28515625" style="25" customWidth="1"/>
    <col min="4413" max="4421" width="20" style="25" customWidth="1"/>
    <col min="4422" max="4424" width="21.140625" style="25" customWidth="1"/>
    <col min="4425" max="4433" width="20" style="25" customWidth="1"/>
    <col min="4434" max="4436" width="21.140625" style="25" customWidth="1"/>
    <col min="4437" max="4445" width="20.140625" style="25" customWidth="1"/>
    <col min="4446" max="4448" width="21.28515625" style="25" customWidth="1"/>
    <col min="4449" max="4457" width="20.140625" style="25" bestFit="1" customWidth="1"/>
    <col min="4458" max="4460" width="21.28515625" style="25" bestFit="1" customWidth="1"/>
    <col min="4461" max="4608" width="11.5703125" style="25"/>
    <col min="4609" max="4609" width="43.28515625" style="25" customWidth="1"/>
    <col min="4610" max="4610" width="10.28515625" style="25" customWidth="1"/>
    <col min="4611" max="4611" width="18.5703125" style="25" customWidth="1"/>
    <col min="4612" max="4612" width="11.28515625" style="25" bestFit="1" customWidth="1"/>
    <col min="4613" max="4613" width="22.7109375" style="25" customWidth="1"/>
    <col min="4614" max="4614" width="11.85546875" style="25" bestFit="1" customWidth="1"/>
    <col min="4615" max="4615" width="20.28515625" style="25" customWidth="1"/>
    <col min="4616" max="4616" width="7.7109375" style="25" customWidth="1"/>
    <col min="4617" max="4617" width="15.7109375" style="25" customWidth="1"/>
    <col min="4618" max="4618" width="11.140625" style="25" customWidth="1"/>
    <col min="4619" max="4619" width="17.28515625" style="25" customWidth="1"/>
    <col min="4620" max="4620" width="11.5703125" style="25"/>
    <col min="4621" max="4629" width="20.140625" style="25" customWidth="1"/>
    <col min="4630" max="4632" width="21.28515625" style="25" customWidth="1"/>
    <col min="4633" max="4641" width="20.140625" style="25" customWidth="1"/>
    <col min="4642" max="4644" width="21.28515625" style="25" customWidth="1"/>
    <col min="4645" max="4653" width="20.140625" style="25" customWidth="1"/>
    <col min="4654" max="4656" width="21.28515625" style="25" customWidth="1"/>
    <col min="4657" max="4665" width="20.140625" style="25" customWidth="1"/>
    <col min="4666" max="4668" width="21.28515625" style="25" customWidth="1"/>
    <col min="4669" max="4677" width="20" style="25" customWidth="1"/>
    <col min="4678" max="4680" width="21.140625" style="25" customWidth="1"/>
    <col min="4681" max="4689" width="20" style="25" customWidth="1"/>
    <col min="4690" max="4692" width="21.140625" style="25" customWidth="1"/>
    <col min="4693" max="4701" width="20.140625" style="25" customWidth="1"/>
    <col min="4702" max="4704" width="21.28515625" style="25" customWidth="1"/>
    <col min="4705" max="4713" width="20.140625" style="25" bestFit="1" customWidth="1"/>
    <col min="4714" max="4716" width="21.28515625" style="25" bestFit="1" customWidth="1"/>
    <col min="4717" max="4864" width="11.5703125" style="25"/>
    <col min="4865" max="4865" width="43.28515625" style="25" customWidth="1"/>
    <col min="4866" max="4866" width="10.28515625" style="25" customWidth="1"/>
    <col min="4867" max="4867" width="18.5703125" style="25" customWidth="1"/>
    <col min="4868" max="4868" width="11.28515625" style="25" bestFit="1" customWidth="1"/>
    <col min="4869" max="4869" width="22.7109375" style="25" customWidth="1"/>
    <col min="4870" max="4870" width="11.85546875" style="25" bestFit="1" customWidth="1"/>
    <col min="4871" max="4871" width="20.28515625" style="25" customWidth="1"/>
    <col min="4872" max="4872" width="7.7109375" style="25" customWidth="1"/>
    <col min="4873" max="4873" width="15.7109375" style="25" customWidth="1"/>
    <col min="4874" max="4874" width="11.140625" style="25" customWidth="1"/>
    <col min="4875" max="4875" width="17.28515625" style="25" customWidth="1"/>
    <col min="4876" max="4876" width="11.5703125" style="25"/>
    <col min="4877" max="4885" width="20.140625" style="25" customWidth="1"/>
    <col min="4886" max="4888" width="21.28515625" style="25" customWidth="1"/>
    <col min="4889" max="4897" width="20.140625" style="25" customWidth="1"/>
    <col min="4898" max="4900" width="21.28515625" style="25" customWidth="1"/>
    <col min="4901" max="4909" width="20.140625" style="25" customWidth="1"/>
    <col min="4910" max="4912" width="21.28515625" style="25" customWidth="1"/>
    <col min="4913" max="4921" width="20.140625" style="25" customWidth="1"/>
    <col min="4922" max="4924" width="21.28515625" style="25" customWidth="1"/>
    <col min="4925" max="4933" width="20" style="25" customWidth="1"/>
    <col min="4934" max="4936" width="21.140625" style="25" customWidth="1"/>
    <col min="4937" max="4945" width="20" style="25" customWidth="1"/>
    <col min="4946" max="4948" width="21.140625" style="25" customWidth="1"/>
    <col min="4949" max="4957" width="20.140625" style="25" customWidth="1"/>
    <col min="4958" max="4960" width="21.28515625" style="25" customWidth="1"/>
    <col min="4961" max="4969" width="20.140625" style="25" bestFit="1" customWidth="1"/>
    <col min="4970" max="4972" width="21.28515625" style="25" bestFit="1" customWidth="1"/>
    <col min="4973" max="5120" width="11.5703125" style="25"/>
    <col min="5121" max="5121" width="43.28515625" style="25" customWidth="1"/>
    <col min="5122" max="5122" width="10.28515625" style="25" customWidth="1"/>
    <col min="5123" max="5123" width="18.5703125" style="25" customWidth="1"/>
    <col min="5124" max="5124" width="11.28515625" style="25" bestFit="1" customWidth="1"/>
    <col min="5125" max="5125" width="22.7109375" style="25" customWidth="1"/>
    <col min="5126" max="5126" width="11.85546875" style="25" bestFit="1" customWidth="1"/>
    <col min="5127" max="5127" width="20.28515625" style="25" customWidth="1"/>
    <col min="5128" max="5128" width="7.7109375" style="25" customWidth="1"/>
    <col min="5129" max="5129" width="15.7109375" style="25" customWidth="1"/>
    <col min="5130" max="5130" width="11.140625" style="25" customWidth="1"/>
    <col min="5131" max="5131" width="17.28515625" style="25" customWidth="1"/>
    <col min="5132" max="5132" width="11.5703125" style="25"/>
    <col min="5133" max="5141" width="20.140625" style="25" customWidth="1"/>
    <col min="5142" max="5144" width="21.28515625" style="25" customWidth="1"/>
    <col min="5145" max="5153" width="20.140625" style="25" customWidth="1"/>
    <col min="5154" max="5156" width="21.28515625" style="25" customWidth="1"/>
    <col min="5157" max="5165" width="20.140625" style="25" customWidth="1"/>
    <col min="5166" max="5168" width="21.28515625" style="25" customWidth="1"/>
    <col min="5169" max="5177" width="20.140625" style="25" customWidth="1"/>
    <col min="5178" max="5180" width="21.28515625" style="25" customWidth="1"/>
    <col min="5181" max="5189" width="20" style="25" customWidth="1"/>
    <col min="5190" max="5192" width="21.140625" style="25" customWidth="1"/>
    <col min="5193" max="5201" width="20" style="25" customWidth="1"/>
    <col min="5202" max="5204" width="21.140625" style="25" customWidth="1"/>
    <col min="5205" max="5213" width="20.140625" style="25" customWidth="1"/>
    <col min="5214" max="5216" width="21.28515625" style="25" customWidth="1"/>
    <col min="5217" max="5225" width="20.140625" style="25" bestFit="1" customWidth="1"/>
    <col min="5226" max="5228" width="21.28515625" style="25" bestFit="1" customWidth="1"/>
    <col min="5229" max="5376" width="11.5703125" style="25"/>
    <col min="5377" max="5377" width="43.28515625" style="25" customWidth="1"/>
    <col min="5378" max="5378" width="10.28515625" style="25" customWidth="1"/>
    <col min="5379" max="5379" width="18.5703125" style="25" customWidth="1"/>
    <col min="5380" max="5380" width="11.28515625" style="25" bestFit="1" customWidth="1"/>
    <col min="5381" max="5381" width="22.7109375" style="25" customWidth="1"/>
    <col min="5382" max="5382" width="11.85546875" style="25" bestFit="1" customWidth="1"/>
    <col min="5383" max="5383" width="20.28515625" style="25" customWidth="1"/>
    <col min="5384" max="5384" width="7.7109375" style="25" customWidth="1"/>
    <col min="5385" max="5385" width="15.7109375" style="25" customWidth="1"/>
    <col min="5386" max="5386" width="11.140625" style="25" customWidth="1"/>
    <col min="5387" max="5387" width="17.28515625" style="25" customWidth="1"/>
    <col min="5388" max="5388" width="11.5703125" style="25"/>
    <col min="5389" max="5397" width="20.140625" style="25" customWidth="1"/>
    <col min="5398" max="5400" width="21.28515625" style="25" customWidth="1"/>
    <col min="5401" max="5409" width="20.140625" style="25" customWidth="1"/>
    <col min="5410" max="5412" width="21.28515625" style="25" customWidth="1"/>
    <col min="5413" max="5421" width="20.140625" style="25" customWidth="1"/>
    <col min="5422" max="5424" width="21.28515625" style="25" customWidth="1"/>
    <col min="5425" max="5433" width="20.140625" style="25" customWidth="1"/>
    <col min="5434" max="5436" width="21.28515625" style="25" customWidth="1"/>
    <col min="5437" max="5445" width="20" style="25" customWidth="1"/>
    <col min="5446" max="5448" width="21.140625" style="25" customWidth="1"/>
    <col min="5449" max="5457" width="20" style="25" customWidth="1"/>
    <col min="5458" max="5460" width="21.140625" style="25" customWidth="1"/>
    <col min="5461" max="5469" width="20.140625" style="25" customWidth="1"/>
    <col min="5470" max="5472" width="21.28515625" style="25" customWidth="1"/>
    <col min="5473" max="5481" width="20.140625" style="25" bestFit="1" customWidth="1"/>
    <col min="5482" max="5484" width="21.28515625" style="25" bestFit="1" customWidth="1"/>
    <col min="5485" max="5632" width="11.5703125" style="25"/>
    <col min="5633" max="5633" width="43.28515625" style="25" customWidth="1"/>
    <col min="5634" max="5634" width="10.28515625" style="25" customWidth="1"/>
    <col min="5635" max="5635" width="18.5703125" style="25" customWidth="1"/>
    <col min="5636" max="5636" width="11.28515625" style="25" bestFit="1" customWidth="1"/>
    <col min="5637" max="5637" width="22.7109375" style="25" customWidth="1"/>
    <col min="5638" max="5638" width="11.85546875" style="25" bestFit="1" customWidth="1"/>
    <col min="5639" max="5639" width="20.28515625" style="25" customWidth="1"/>
    <col min="5640" max="5640" width="7.7109375" style="25" customWidth="1"/>
    <col min="5641" max="5641" width="15.7109375" style="25" customWidth="1"/>
    <col min="5642" max="5642" width="11.140625" style="25" customWidth="1"/>
    <col min="5643" max="5643" width="17.28515625" style="25" customWidth="1"/>
    <col min="5644" max="5644" width="11.5703125" style="25"/>
    <col min="5645" max="5653" width="20.140625" style="25" customWidth="1"/>
    <col min="5654" max="5656" width="21.28515625" style="25" customWidth="1"/>
    <col min="5657" max="5665" width="20.140625" style="25" customWidth="1"/>
    <col min="5666" max="5668" width="21.28515625" style="25" customWidth="1"/>
    <col min="5669" max="5677" width="20.140625" style="25" customWidth="1"/>
    <col min="5678" max="5680" width="21.28515625" style="25" customWidth="1"/>
    <col min="5681" max="5689" width="20.140625" style="25" customWidth="1"/>
    <col min="5690" max="5692" width="21.28515625" style="25" customWidth="1"/>
    <col min="5693" max="5701" width="20" style="25" customWidth="1"/>
    <col min="5702" max="5704" width="21.140625" style="25" customWidth="1"/>
    <col min="5705" max="5713" width="20" style="25" customWidth="1"/>
    <col min="5714" max="5716" width="21.140625" style="25" customWidth="1"/>
    <col min="5717" max="5725" width="20.140625" style="25" customWidth="1"/>
    <col min="5726" max="5728" width="21.28515625" style="25" customWidth="1"/>
    <col min="5729" max="5737" width="20.140625" style="25" bestFit="1" customWidth="1"/>
    <col min="5738" max="5740" width="21.28515625" style="25" bestFit="1" customWidth="1"/>
    <col min="5741" max="5888" width="11.5703125" style="25"/>
    <col min="5889" max="5889" width="43.28515625" style="25" customWidth="1"/>
    <col min="5890" max="5890" width="10.28515625" style="25" customWidth="1"/>
    <col min="5891" max="5891" width="18.5703125" style="25" customWidth="1"/>
    <col min="5892" max="5892" width="11.28515625" style="25" bestFit="1" customWidth="1"/>
    <col min="5893" max="5893" width="22.7109375" style="25" customWidth="1"/>
    <col min="5894" max="5894" width="11.85546875" style="25" bestFit="1" customWidth="1"/>
    <col min="5895" max="5895" width="20.28515625" style="25" customWidth="1"/>
    <col min="5896" max="5896" width="7.7109375" style="25" customWidth="1"/>
    <col min="5897" max="5897" width="15.7109375" style="25" customWidth="1"/>
    <col min="5898" max="5898" width="11.140625" style="25" customWidth="1"/>
    <col min="5899" max="5899" width="17.28515625" style="25" customWidth="1"/>
    <col min="5900" max="5900" width="11.5703125" style="25"/>
    <col min="5901" max="5909" width="20.140625" style="25" customWidth="1"/>
    <col min="5910" max="5912" width="21.28515625" style="25" customWidth="1"/>
    <col min="5913" max="5921" width="20.140625" style="25" customWidth="1"/>
    <col min="5922" max="5924" width="21.28515625" style="25" customWidth="1"/>
    <col min="5925" max="5933" width="20.140625" style="25" customWidth="1"/>
    <col min="5934" max="5936" width="21.28515625" style="25" customWidth="1"/>
    <col min="5937" max="5945" width="20.140625" style="25" customWidth="1"/>
    <col min="5946" max="5948" width="21.28515625" style="25" customWidth="1"/>
    <col min="5949" max="5957" width="20" style="25" customWidth="1"/>
    <col min="5958" max="5960" width="21.140625" style="25" customWidth="1"/>
    <col min="5961" max="5969" width="20" style="25" customWidth="1"/>
    <col min="5970" max="5972" width="21.140625" style="25" customWidth="1"/>
    <col min="5973" max="5981" width="20.140625" style="25" customWidth="1"/>
    <col min="5982" max="5984" width="21.28515625" style="25" customWidth="1"/>
    <col min="5985" max="5993" width="20.140625" style="25" bestFit="1" customWidth="1"/>
    <col min="5994" max="5996" width="21.28515625" style="25" bestFit="1" customWidth="1"/>
    <col min="5997" max="6144" width="11.5703125" style="25"/>
    <col min="6145" max="6145" width="43.28515625" style="25" customWidth="1"/>
    <col min="6146" max="6146" width="10.28515625" style="25" customWidth="1"/>
    <col min="6147" max="6147" width="18.5703125" style="25" customWidth="1"/>
    <col min="6148" max="6148" width="11.28515625" style="25" bestFit="1" customWidth="1"/>
    <col min="6149" max="6149" width="22.7109375" style="25" customWidth="1"/>
    <col min="6150" max="6150" width="11.85546875" style="25" bestFit="1" customWidth="1"/>
    <col min="6151" max="6151" width="20.28515625" style="25" customWidth="1"/>
    <col min="6152" max="6152" width="7.7109375" style="25" customWidth="1"/>
    <col min="6153" max="6153" width="15.7109375" style="25" customWidth="1"/>
    <col min="6154" max="6154" width="11.140625" style="25" customWidth="1"/>
    <col min="6155" max="6155" width="17.28515625" style="25" customWidth="1"/>
    <col min="6156" max="6156" width="11.5703125" style="25"/>
    <col min="6157" max="6165" width="20.140625" style="25" customWidth="1"/>
    <col min="6166" max="6168" width="21.28515625" style="25" customWidth="1"/>
    <col min="6169" max="6177" width="20.140625" style="25" customWidth="1"/>
    <col min="6178" max="6180" width="21.28515625" style="25" customWidth="1"/>
    <col min="6181" max="6189" width="20.140625" style="25" customWidth="1"/>
    <col min="6190" max="6192" width="21.28515625" style="25" customWidth="1"/>
    <col min="6193" max="6201" width="20.140625" style="25" customWidth="1"/>
    <col min="6202" max="6204" width="21.28515625" style="25" customWidth="1"/>
    <col min="6205" max="6213" width="20" style="25" customWidth="1"/>
    <col min="6214" max="6216" width="21.140625" style="25" customWidth="1"/>
    <col min="6217" max="6225" width="20" style="25" customWidth="1"/>
    <col min="6226" max="6228" width="21.140625" style="25" customWidth="1"/>
    <col min="6229" max="6237" width="20.140625" style="25" customWidth="1"/>
    <col min="6238" max="6240" width="21.28515625" style="25" customWidth="1"/>
    <col min="6241" max="6249" width="20.140625" style="25" bestFit="1" customWidth="1"/>
    <col min="6250" max="6252" width="21.28515625" style="25" bestFit="1" customWidth="1"/>
    <col min="6253" max="6400" width="11.5703125" style="25"/>
    <col min="6401" max="6401" width="43.28515625" style="25" customWidth="1"/>
    <col min="6402" max="6402" width="10.28515625" style="25" customWidth="1"/>
    <col min="6403" max="6403" width="18.5703125" style="25" customWidth="1"/>
    <col min="6404" max="6404" width="11.28515625" style="25" bestFit="1" customWidth="1"/>
    <col min="6405" max="6405" width="22.7109375" style="25" customWidth="1"/>
    <col min="6406" max="6406" width="11.85546875" style="25" bestFit="1" customWidth="1"/>
    <col min="6407" max="6407" width="20.28515625" style="25" customWidth="1"/>
    <col min="6408" max="6408" width="7.7109375" style="25" customWidth="1"/>
    <col min="6409" max="6409" width="15.7109375" style="25" customWidth="1"/>
    <col min="6410" max="6410" width="11.140625" style="25" customWidth="1"/>
    <col min="6411" max="6411" width="17.28515625" style="25" customWidth="1"/>
    <col min="6412" max="6412" width="11.5703125" style="25"/>
    <col min="6413" max="6421" width="20.140625" style="25" customWidth="1"/>
    <col min="6422" max="6424" width="21.28515625" style="25" customWidth="1"/>
    <col min="6425" max="6433" width="20.140625" style="25" customWidth="1"/>
    <col min="6434" max="6436" width="21.28515625" style="25" customWidth="1"/>
    <col min="6437" max="6445" width="20.140625" style="25" customWidth="1"/>
    <col min="6446" max="6448" width="21.28515625" style="25" customWidth="1"/>
    <col min="6449" max="6457" width="20.140625" style="25" customWidth="1"/>
    <col min="6458" max="6460" width="21.28515625" style="25" customWidth="1"/>
    <col min="6461" max="6469" width="20" style="25" customWidth="1"/>
    <col min="6470" max="6472" width="21.140625" style="25" customWidth="1"/>
    <col min="6473" max="6481" width="20" style="25" customWidth="1"/>
    <col min="6482" max="6484" width="21.140625" style="25" customWidth="1"/>
    <col min="6485" max="6493" width="20.140625" style="25" customWidth="1"/>
    <col min="6494" max="6496" width="21.28515625" style="25" customWidth="1"/>
    <col min="6497" max="6505" width="20.140625" style="25" bestFit="1" customWidth="1"/>
    <col min="6506" max="6508" width="21.28515625" style="25" bestFit="1" customWidth="1"/>
    <col min="6509" max="6656" width="11.5703125" style="25"/>
    <col min="6657" max="6657" width="43.28515625" style="25" customWidth="1"/>
    <col min="6658" max="6658" width="10.28515625" style="25" customWidth="1"/>
    <col min="6659" max="6659" width="18.5703125" style="25" customWidth="1"/>
    <col min="6660" max="6660" width="11.28515625" style="25" bestFit="1" customWidth="1"/>
    <col min="6661" max="6661" width="22.7109375" style="25" customWidth="1"/>
    <col min="6662" max="6662" width="11.85546875" style="25" bestFit="1" customWidth="1"/>
    <col min="6663" max="6663" width="20.28515625" style="25" customWidth="1"/>
    <col min="6664" max="6664" width="7.7109375" style="25" customWidth="1"/>
    <col min="6665" max="6665" width="15.7109375" style="25" customWidth="1"/>
    <col min="6666" max="6666" width="11.140625" style="25" customWidth="1"/>
    <col min="6667" max="6667" width="17.28515625" style="25" customWidth="1"/>
    <col min="6668" max="6668" width="11.5703125" style="25"/>
    <col min="6669" max="6677" width="20.140625" style="25" customWidth="1"/>
    <col min="6678" max="6680" width="21.28515625" style="25" customWidth="1"/>
    <col min="6681" max="6689" width="20.140625" style="25" customWidth="1"/>
    <col min="6690" max="6692" width="21.28515625" style="25" customWidth="1"/>
    <col min="6693" max="6701" width="20.140625" style="25" customWidth="1"/>
    <col min="6702" max="6704" width="21.28515625" style="25" customWidth="1"/>
    <col min="6705" max="6713" width="20.140625" style="25" customWidth="1"/>
    <col min="6714" max="6716" width="21.28515625" style="25" customWidth="1"/>
    <col min="6717" max="6725" width="20" style="25" customWidth="1"/>
    <col min="6726" max="6728" width="21.140625" style="25" customWidth="1"/>
    <col min="6729" max="6737" width="20" style="25" customWidth="1"/>
    <col min="6738" max="6740" width="21.140625" style="25" customWidth="1"/>
    <col min="6741" max="6749" width="20.140625" style="25" customWidth="1"/>
    <col min="6750" max="6752" width="21.28515625" style="25" customWidth="1"/>
    <col min="6753" max="6761" width="20.140625" style="25" bestFit="1" customWidth="1"/>
    <col min="6762" max="6764" width="21.28515625" style="25" bestFit="1" customWidth="1"/>
    <col min="6765" max="6912" width="11.5703125" style="25"/>
    <col min="6913" max="6913" width="43.28515625" style="25" customWidth="1"/>
    <col min="6914" max="6914" width="10.28515625" style="25" customWidth="1"/>
    <col min="6915" max="6915" width="18.5703125" style="25" customWidth="1"/>
    <col min="6916" max="6916" width="11.28515625" style="25" bestFit="1" customWidth="1"/>
    <col min="6917" max="6917" width="22.7109375" style="25" customWidth="1"/>
    <col min="6918" max="6918" width="11.85546875" style="25" bestFit="1" customWidth="1"/>
    <col min="6919" max="6919" width="20.28515625" style="25" customWidth="1"/>
    <col min="6920" max="6920" width="7.7109375" style="25" customWidth="1"/>
    <col min="6921" max="6921" width="15.7109375" style="25" customWidth="1"/>
    <col min="6922" max="6922" width="11.140625" style="25" customWidth="1"/>
    <col min="6923" max="6923" width="17.28515625" style="25" customWidth="1"/>
    <col min="6924" max="6924" width="11.5703125" style="25"/>
    <col min="6925" max="6933" width="20.140625" style="25" customWidth="1"/>
    <col min="6934" max="6936" width="21.28515625" style="25" customWidth="1"/>
    <col min="6937" max="6945" width="20.140625" style="25" customWidth="1"/>
    <col min="6946" max="6948" width="21.28515625" style="25" customWidth="1"/>
    <col min="6949" max="6957" width="20.140625" style="25" customWidth="1"/>
    <col min="6958" max="6960" width="21.28515625" style="25" customWidth="1"/>
    <col min="6961" max="6969" width="20.140625" style="25" customWidth="1"/>
    <col min="6970" max="6972" width="21.28515625" style="25" customWidth="1"/>
    <col min="6973" max="6981" width="20" style="25" customWidth="1"/>
    <col min="6982" max="6984" width="21.140625" style="25" customWidth="1"/>
    <col min="6985" max="6993" width="20" style="25" customWidth="1"/>
    <col min="6994" max="6996" width="21.140625" style="25" customWidth="1"/>
    <col min="6997" max="7005" width="20.140625" style="25" customWidth="1"/>
    <col min="7006" max="7008" width="21.28515625" style="25" customWidth="1"/>
    <col min="7009" max="7017" width="20.140625" style="25" bestFit="1" customWidth="1"/>
    <col min="7018" max="7020" width="21.28515625" style="25" bestFit="1" customWidth="1"/>
    <col min="7021" max="7168" width="11.5703125" style="25"/>
    <col min="7169" max="7169" width="43.28515625" style="25" customWidth="1"/>
    <col min="7170" max="7170" width="10.28515625" style="25" customWidth="1"/>
    <col min="7171" max="7171" width="18.5703125" style="25" customWidth="1"/>
    <col min="7172" max="7172" width="11.28515625" style="25" bestFit="1" customWidth="1"/>
    <col min="7173" max="7173" width="22.7109375" style="25" customWidth="1"/>
    <col min="7174" max="7174" width="11.85546875" style="25" bestFit="1" customWidth="1"/>
    <col min="7175" max="7175" width="20.28515625" style="25" customWidth="1"/>
    <col min="7176" max="7176" width="7.7109375" style="25" customWidth="1"/>
    <col min="7177" max="7177" width="15.7109375" style="25" customWidth="1"/>
    <col min="7178" max="7178" width="11.140625" style="25" customWidth="1"/>
    <col min="7179" max="7179" width="17.28515625" style="25" customWidth="1"/>
    <col min="7180" max="7180" width="11.5703125" style="25"/>
    <col min="7181" max="7189" width="20.140625" style="25" customWidth="1"/>
    <col min="7190" max="7192" width="21.28515625" style="25" customWidth="1"/>
    <col min="7193" max="7201" width="20.140625" style="25" customWidth="1"/>
    <col min="7202" max="7204" width="21.28515625" style="25" customWidth="1"/>
    <col min="7205" max="7213" width="20.140625" style="25" customWidth="1"/>
    <col min="7214" max="7216" width="21.28515625" style="25" customWidth="1"/>
    <col min="7217" max="7225" width="20.140625" style="25" customWidth="1"/>
    <col min="7226" max="7228" width="21.28515625" style="25" customWidth="1"/>
    <col min="7229" max="7237" width="20" style="25" customWidth="1"/>
    <col min="7238" max="7240" width="21.140625" style="25" customWidth="1"/>
    <col min="7241" max="7249" width="20" style="25" customWidth="1"/>
    <col min="7250" max="7252" width="21.140625" style="25" customWidth="1"/>
    <col min="7253" max="7261" width="20.140625" style="25" customWidth="1"/>
    <col min="7262" max="7264" width="21.28515625" style="25" customWidth="1"/>
    <col min="7265" max="7273" width="20.140625" style="25" bestFit="1" customWidth="1"/>
    <col min="7274" max="7276" width="21.28515625" style="25" bestFit="1" customWidth="1"/>
    <col min="7277" max="7424" width="11.5703125" style="25"/>
    <col min="7425" max="7425" width="43.28515625" style="25" customWidth="1"/>
    <col min="7426" max="7426" width="10.28515625" style="25" customWidth="1"/>
    <col min="7427" max="7427" width="18.5703125" style="25" customWidth="1"/>
    <col min="7428" max="7428" width="11.28515625" style="25" bestFit="1" customWidth="1"/>
    <col min="7429" max="7429" width="22.7109375" style="25" customWidth="1"/>
    <col min="7430" max="7430" width="11.85546875" style="25" bestFit="1" customWidth="1"/>
    <col min="7431" max="7431" width="20.28515625" style="25" customWidth="1"/>
    <col min="7432" max="7432" width="7.7109375" style="25" customWidth="1"/>
    <col min="7433" max="7433" width="15.7109375" style="25" customWidth="1"/>
    <col min="7434" max="7434" width="11.140625" style="25" customWidth="1"/>
    <col min="7435" max="7435" width="17.28515625" style="25" customWidth="1"/>
    <col min="7436" max="7436" width="11.5703125" style="25"/>
    <col min="7437" max="7445" width="20.140625" style="25" customWidth="1"/>
    <col min="7446" max="7448" width="21.28515625" style="25" customWidth="1"/>
    <col min="7449" max="7457" width="20.140625" style="25" customWidth="1"/>
    <col min="7458" max="7460" width="21.28515625" style="25" customWidth="1"/>
    <col min="7461" max="7469" width="20.140625" style="25" customWidth="1"/>
    <col min="7470" max="7472" width="21.28515625" style="25" customWidth="1"/>
    <col min="7473" max="7481" width="20.140625" style="25" customWidth="1"/>
    <col min="7482" max="7484" width="21.28515625" style="25" customWidth="1"/>
    <col min="7485" max="7493" width="20" style="25" customWidth="1"/>
    <col min="7494" max="7496" width="21.140625" style="25" customWidth="1"/>
    <col min="7497" max="7505" width="20" style="25" customWidth="1"/>
    <col min="7506" max="7508" width="21.140625" style="25" customWidth="1"/>
    <col min="7509" max="7517" width="20.140625" style="25" customWidth="1"/>
    <col min="7518" max="7520" width="21.28515625" style="25" customWidth="1"/>
    <col min="7521" max="7529" width="20.140625" style="25" bestFit="1" customWidth="1"/>
    <col min="7530" max="7532" width="21.28515625" style="25" bestFit="1" customWidth="1"/>
    <col min="7533" max="7680" width="11.5703125" style="25"/>
    <col min="7681" max="7681" width="43.28515625" style="25" customWidth="1"/>
    <col min="7682" max="7682" width="10.28515625" style="25" customWidth="1"/>
    <col min="7683" max="7683" width="18.5703125" style="25" customWidth="1"/>
    <col min="7684" max="7684" width="11.28515625" style="25" bestFit="1" customWidth="1"/>
    <col min="7685" max="7685" width="22.7109375" style="25" customWidth="1"/>
    <col min="7686" max="7686" width="11.85546875" style="25" bestFit="1" customWidth="1"/>
    <col min="7687" max="7687" width="20.28515625" style="25" customWidth="1"/>
    <col min="7688" max="7688" width="7.7109375" style="25" customWidth="1"/>
    <col min="7689" max="7689" width="15.7109375" style="25" customWidth="1"/>
    <col min="7690" max="7690" width="11.140625" style="25" customWidth="1"/>
    <col min="7691" max="7691" width="17.28515625" style="25" customWidth="1"/>
    <col min="7692" max="7692" width="11.5703125" style="25"/>
    <col min="7693" max="7701" width="20.140625" style="25" customWidth="1"/>
    <col min="7702" max="7704" width="21.28515625" style="25" customWidth="1"/>
    <col min="7705" max="7713" width="20.140625" style="25" customWidth="1"/>
    <col min="7714" max="7716" width="21.28515625" style="25" customWidth="1"/>
    <col min="7717" max="7725" width="20.140625" style="25" customWidth="1"/>
    <col min="7726" max="7728" width="21.28515625" style="25" customWidth="1"/>
    <col min="7729" max="7737" width="20.140625" style="25" customWidth="1"/>
    <col min="7738" max="7740" width="21.28515625" style="25" customWidth="1"/>
    <col min="7741" max="7749" width="20" style="25" customWidth="1"/>
    <col min="7750" max="7752" width="21.140625" style="25" customWidth="1"/>
    <col min="7753" max="7761" width="20" style="25" customWidth="1"/>
    <col min="7762" max="7764" width="21.140625" style="25" customWidth="1"/>
    <col min="7765" max="7773" width="20.140625" style="25" customWidth="1"/>
    <col min="7774" max="7776" width="21.28515625" style="25" customWidth="1"/>
    <col min="7777" max="7785" width="20.140625" style="25" bestFit="1" customWidth="1"/>
    <col min="7786" max="7788" width="21.28515625" style="25" bestFit="1" customWidth="1"/>
    <col min="7789" max="7936" width="11.5703125" style="25"/>
    <col min="7937" max="7937" width="43.28515625" style="25" customWidth="1"/>
    <col min="7938" max="7938" width="10.28515625" style="25" customWidth="1"/>
    <col min="7939" max="7939" width="18.5703125" style="25" customWidth="1"/>
    <col min="7940" max="7940" width="11.28515625" style="25" bestFit="1" customWidth="1"/>
    <col min="7941" max="7941" width="22.7109375" style="25" customWidth="1"/>
    <col min="7942" max="7942" width="11.85546875" style="25" bestFit="1" customWidth="1"/>
    <col min="7943" max="7943" width="20.28515625" style="25" customWidth="1"/>
    <col min="7944" max="7944" width="7.7109375" style="25" customWidth="1"/>
    <col min="7945" max="7945" width="15.7109375" style="25" customWidth="1"/>
    <col min="7946" max="7946" width="11.140625" style="25" customWidth="1"/>
    <col min="7947" max="7947" width="17.28515625" style="25" customWidth="1"/>
    <col min="7948" max="7948" width="11.5703125" style="25"/>
    <col min="7949" max="7957" width="20.140625" style="25" customWidth="1"/>
    <col min="7958" max="7960" width="21.28515625" style="25" customWidth="1"/>
    <col min="7961" max="7969" width="20.140625" style="25" customWidth="1"/>
    <col min="7970" max="7972" width="21.28515625" style="25" customWidth="1"/>
    <col min="7973" max="7981" width="20.140625" style="25" customWidth="1"/>
    <col min="7982" max="7984" width="21.28515625" style="25" customWidth="1"/>
    <col min="7985" max="7993" width="20.140625" style="25" customWidth="1"/>
    <col min="7994" max="7996" width="21.28515625" style="25" customWidth="1"/>
    <col min="7997" max="8005" width="20" style="25" customWidth="1"/>
    <col min="8006" max="8008" width="21.140625" style="25" customWidth="1"/>
    <col min="8009" max="8017" width="20" style="25" customWidth="1"/>
    <col min="8018" max="8020" width="21.140625" style="25" customWidth="1"/>
    <col min="8021" max="8029" width="20.140625" style="25" customWidth="1"/>
    <col min="8030" max="8032" width="21.28515625" style="25" customWidth="1"/>
    <col min="8033" max="8041" width="20.140625" style="25" bestFit="1" customWidth="1"/>
    <col min="8042" max="8044" width="21.28515625" style="25" bestFit="1" customWidth="1"/>
    <col min="8045" max="8192" width="11.5703125" style="25"/>
    <col min="8193" max="8193" width="43.28515625" style="25" customWidth="1"/>
    <col min="8194" max="8194" width="10.28515625" style="25" customWidth="1"/>
    <col min="8195" max="8195" width="18.5703125" style="25" customWidth="1"/>
    <col min="8196" max="8196" width="11.28515625" style="25" bestFit="1" customWidth="1"/>
    <col min="8197" max="8197" width="22.7109375" style="25" customWidth="1"/>
    <col min="8198" max="8198" width="11.85546875" style="25" bestFit="1" customWidth="1"/>
    <col min="8199" max="8199" width="20.28515625" style="25" customWidth="1"/>
    <col min="8200" max="8200" width="7.7109375" style="25" customWidth="1"/>
    <col min="8201" max="8201" width="15.7109375" style="25" customWidth="1"/>
    <col min="8202" max="8202" width="11.140625" style="25" customWidth="1"/>
    <col min="8203" max="8203" width="17.28515625" style="25" customWidth="1"/>
    <col min="8204" max="8204" width="11.5703125" style="25"/>
    <col min="8205" max="8213" width="20.140625" style="25" customWidth="1"/>
    <col min="8214" max="8216" width="21.28515625" style="25" customWidth="1"/>
    <col min="8217" max="8225" width="20.140625" style="25" customWidth="1"/>
    <col min="8226" max="8228" width="21.28515625" style="25" customWidth="1"/>
    <col min="8229" max="8237" width="20.140625" style="25" customWidth="1"/>
    <col min="8238" max="8240" width="21.28515625" style="25" customWidth="1"/>
    <col min="8241" max="8249" width="20.140625" style="25" customWidth="1"/>
    <col min="8250" max="8252" width="21.28515625" style="25" customWidth="1"/>
    <col min="8253" max="8261" width="20" style="25" customWidth="1"/>
    <col min="8262" max="8264" width="21.140625" style="25" customWidth="1"/>
    <col min="8265" max="8273" width="20" style="25" customWidth="1"/>
    <col min="8274" max="8276" width="21.140625" style="25" customWidth="1"/>
    <col min="8277" max="8285" width="20.140625" style="25" customWidth="1"/>
    <col min="8286" max="8288" width="21.28515625" style="25" customWidth="1"/>
    <col min="8289" max="8297" width="20.140625" style="25" bestFit="1" customWidth="1"/>
    <col min="8298" max="8300" width="21.28515625" style="25" bestFit="1" customWidth="1"/>
    <col min="8301" max="8448" width="11.5703125" style="25"/>
    <col min="8449" max="8449" width="43.28515625" style="25" customWidth="1"/>
    <col min="8450" max="8450" width="10.28515625" style="25" customWidth="1"/>
    <col min="8451" max="8451" width="18.5703125" style="25" customWidth="1"/>
    <col min="8452" max="8452" width="11.28515625" style="25" bestFit="1" customWidth="1"/>
    <col min="8453" max="8453" width="22.7109375" style="25" customWidth="1"/>
    <col min="8454" max="8454" width="11.85546875" style="25" bestFit="1" customWidth="1"/>
    <col min="8455" max="8455" width="20.28515625" style="25" customWidth="1"/>
    <col min="8456" max="8456" width="7.7109375" style="25" customWidth="1"/>
    <col min="8457" max="8457" width="15.7109375" style="25" customWidth="1"/>
    <col min="8458" max="8458" width="11.140625" style="25" customWidth="1"/>
    <col min="8459" max="8459" width="17.28515625" style="25" customWidth="1"/>
    <col min="8460" max="8460" width="11.5703125" style="25"/>
    <col min="8461" max="8469" width="20.140625" style="25" customWidth="1"/>
    <col min="8470" max="8472" width="21.28515625" style="25" customWidth="1"/>
    <col min="8473" max="8481" width="20.140625" style="25" customWidth="1"/>
    <col min="8482" max="8484" width="21.28515625" style="25" customWidth="1"/>
    <col min="8485" max="8493" width="20.140625" style="25" customWidth="1"/>
    <col min="8494" max="8496" width="21.28515625" style="25" customWidth="1"/>
    <col min="8497" max="8505" width="20.140625" style="25" customWidth="1"/>
    <col min="8506" max="8508" width="21.28515625" style="25" customWidth="1"/>
    <col min="8509" max="8517" width="20" style="25" customWidth="1"/>
    <col min="8518" max="8520" width="21.140625" style="25" customWidth="1"/>
    <col min="8521" max="8529" width="20" style="25" customWidth="1"/>
    <col min="8530" max="8532" width="21.140625" style="25" customWidth="1"/>
    <col min="8533" max="8541" width="20.140625" style="25" customWidth="1"/>
    <col min="8542" max="8544" width="21.28515625" style="25" customWidth="1"/>
    <col min="8545" max="8553" width="20.140625" style="25" bestFit="1" customWidth="1"/>
    <col min="8554" max="8556" width="21.28515625" style="25" bestFit="1" customWidth="1"/>
    <col min="8557" max="8704" width="11.5703125" style="25"/>
    <col min="8705" max="8705" width="43.28515625" style="25" customWidth="1"/>
    <col min="8706" max="8706" width="10.28515625" style="25" customWidth="1"/>
    <col min="8707" max="8707" width="18.5703125" style="25" customWidth="1"/>
    <col min="8708" max="8708" width="11.28515625" style="25" bestFit="1" customWidth="1"/>
    <col min="8709" max="8709" width="22.7109375" style="25" customWidth="1"/>
    <col min="8710" max="8710" width="11.85546875" style="25" bestFit="1" customWidth="1"/>
    <col min="8711" max="8711" width="20.28515625" style="25" customWidth="1"/>
    <col min="8712" max="8712" width="7.7109375" style="25" customWidth="1"/>
    <col min="8713" max="8713" width="15.7109375" style="25" customWidth="1"/>
    <col min="8714" max="8714" width="11.140625" style="25" customWidth="1"/>
    <col min="8715" max="8715" width="17.28515625" style="25" customWidth="1"/>
    <col min="8716" max="8716" width="11.5703125" style="25"/>
    <col min="8717" max="8725" width="20.140625" style="25" customWidth="1"/>
    <col min="8726" max="8728" width="21.28515625" style="25" customWidth="1"/>
    <col min="8729" max="8737" width="20.140625" style="25" customWidth="1"/>
    <col min="8738" max="8740" width="21.28515625" style="25" customWidth="1"/>
    <col min="8741" max="8749" width="20.140625" style="25" customWidth="1"/>
    <col min="8750" max="8752" width="21.28515625" style="25" customWidth="1"/>
    <col min="8753" max="8761" width="20.140625" style="25" customWidth="1"/>
    <col min="8762" max="8764" width="21.28515625" style="25" customWidth="1"/>
    <col min="8765" max="8773" width="20" style="25" customWidth="1"/>
    <col min="8774" max="8776" width="21.140625" style="25" customWidth="1"/>
    <col min="8777" max="8785" width="20" style="25" customWidth="1"/>
    <col min="8786" max="8788" width="21.140625" style="25" customWidth="1"/>
    <col min="8789" max="8797" width="20.140625" style="25" customWidth="1"/>
    <col min="8798" max="8800" width="21.28515625" style="25" customWidth="1"/>
    <col min="8801" max="8809" width="20.140625" style="25" bestFit="1" customWidth="1"/>
    <col min="8810" max="8812" width="21.28515625" style="25" bestFit="1" customWidth="1"/>
    <col min="8813" max="8960" width="11.5703125" style="25"/>
    <col min="8961" max="8961" width="43.28515625" style="25" customWidth="1"/>
    <col min="8962" max="8962" width="10.28515625" style="25" customWidth="1"/>
    <col min="8963" max="8963" width="18.5703125" style="25" customWidth="1"/>
    <col min="8964" max="8964" width="11.28515625" style="25" bestFit="1" customWidth="1"/>
    <col min="8965" max="8965" width="22.7109375" style="25" customWidth="1"/>
    <col min="8966" max="8966" width="11.85546875" style="25" bestFit="1" customWidth="1"/>
    <col min="8967" max="8967" width="20.28515625" style="25" customWidth="1"/>
    <col min="8968" max="8968" width="7.7109375" style="25" customWidth="1"/>
    <col min="8969" max="8969" width="15.7109375" style="25" customWidth="1"/>
    <col min="8970" max="8970" width="11.140625" style="25" customWidth="1"/>
    <col min="8971" max="8971" width="17.28515625" style="25" customWidth="1"/>
    <col min="8972" max="8972" width="11.5703125" style="25"/>
    <col min="8973" max="8981" width="20.140625" style="25" customWidth="1"/>
    <col min="8982" max="8984" width="21.28515625" style="25" customWidth="1"/>
    <col min="8985" max="8993" width="20.140625" style="25" customWidth="1"/>
    <col min="8994" max="8996" width="21.28515625" style="25" customWidth="1"/>
    <col min="8997" max="9005" width="20.140625" style="25" customWidth="1"/>
    <col min="9006" max="9008" width="21.28515625" style="25" customWidth="1"/>
    <col min="9009" max="9017" width="20.140625" style="25" customWidth="1"/>
    <col min="9018" max="9020" width="21.28515625" style="25" customWidth="1"/>
    <col min="9021" max="9029" width="20" style="25" customWidth="1"/>
    <col min="9030" max="9032" width="21.140625" style="25" customWidth="1"/>
    <col min="9033" max="9041" width="20" style="25" customWidth="1"/>
    <col min="9042" max="9044" width="21.140625" style="25" customWidth="1"/>
    <col min="9045" max="9053" width="20.140625" style="25" customWidth="1"/>
    <col min="9054" max="9056" width="21.28515625" style="25" customWidth="1"/>
    <col min="9057" max="9065" width="20.140625" style="25" bestFit="1" customWidth="1"/>
    <col min="9066" max="9068" width="21.28515625" style="25" bestFit="1" customWidth="1"/>
    <col min="9069" max="9216" width="11.5703125" style="25"/>
    <col min="9217" max="9217" width="43.28515625" style="25" customWidth="1"/>
    <col min="9218" max="9218" width="10.28515625" style="25" customWidth="1"/>
    <col min="9219" max="9219" width="18.5703125" style="25" customWidth="1"/>
    <col min="9220" max="9220" width="11.28515625" style="25" bestFit="1" customWidth="1"/>
    <col min="9221" max="9221" width="22.7109375" style="25" customWidth="1"/>
    <col min="9222" max="9222" width="11.85546875" style="25" bestFit="1" customWidth="1"/>
    <col min="9223" max="9223" width="20.28515625" style="25" customWidth="1"/>
    <col min="9224" max="9224" width="7.7109375" style="25" customWidth="1"/>
    <col min="9225" max="9225" width="15.7109375" style="25" customWidth="1"/>
    <col min="9226" max="9226" width="11.140625" style="25" customWidth="1"/>
    <col min="9227" max="9227" width="17.28515625" style="25" customWidth="1"/>
    <col min="9228" max="9228" width="11.5703125" style="25"/>
    <col min="9229" max="9237" width="20.140625" style="25" customWidth="1"/>
    <col min="9238" max="9240" width="21.28515625" style="25" customWidth="1"/>
    <col min="9241" max="9249" width="20.140625" style="25" customWidth="1"/>
    <col min="9250" max="9252" width="21.28515625" style="25" customWidth="1"/>
    <col min="9253" max="9261" width="20.140625" style="25" customWidth="1"/>
    <col min="9262" max="9264" width="21.28515625" style="25" customWidth="1"/>
    <col min="9265" max="9273" width="20.140625" style="25" customWidth="1"/>
    <col min="9274" max="9276" width="21.28515625" style="25" customWidth="1"/>
    <col min="9277" max="9285" width="20" style="25" customWidth="1"/>
    <col min="9286" max="9288" width="21.140625" style="25" customWidth="1"/>
    <col min="9289" max="9297" width="20" style="25" customWidth="1"/>
    <col min="9298" max="9300" width="21.140625" style="25" customWidth="1"/>
    <col min="9301" max="9309" width="20.140625" style="25" customWidth="1"/>
    <col min="9310" max="9312" width="21.28515625" style="25" customWidth="1"/>
    <col min="9313" max="9321" width="20.140625" style="25" bestFit="1" customWidth="1"/>
    <col min="9322" max="9324" width="21.28515625" style="25" bestFit="1" customWidth="1"/>
    <col min="9325" max="9472" width="11.5703125" style="25"/>
    <col min="9473" max="9473" width="43.28515625" style="25" customWidth="1"/>
    <col min="9474" max="9474" width="10.28515625" style="25" customWidth="1"/>
    <col min="9475" max="9475" width="18.5703125" style="25" customWidth="1"/>
    <col min="9476" max="9476" width="11.28515625" style="25" bestFit="1" customWidth="1"/>
    <col min="9477" max="9477" width="22.7109375" style="25" customWidth="1"/>
    <col min="9478" max="9478" width="11.85546875" style="25" bestFit="1" customWidth="1"/>
    <col min="9479" max="9479" width="20.28515625" style="25" customWidth="1"/>
    <col min="9480" max="9480" width="7.7109375" style="25" customWidth="1"/>
    <col min="9481" max="9481" width="15.7109375" style="25" customWidth="1"/>
    <col min="9482" max="9482" width="11.140625" style="25" customWidth="1"/>
    <col min="9483" max="9483" width="17.28515625" style="25" customWidth="1"/>
    <col min="9484" max="9484" width="11.5703125" style="25"/>
    <col min="9485" max="9493" width="20.140625" style="25" customWidth="1"/>
    <col min="9494" max="9496" width="21.28515625" style="25" customWidth="1"/>
    <col min="9497" max="9505" width="20.140625" style="25" customWidth="1"/>
    <col min="9506" max="9508" width="21.28515625" style="25" customWidth="1"/>
    <col min="9509" max="9517" width="20.140625" style="25" customWidth="1"/>
    <col min="9518" max="9520" width="21.28515625" style="25" customWidth="1"/>
    <col min="9521" max="9529" width="20.140625" style="25" customWidth="1"/>
    <col min="9530" max="9532" width="21.28515625" style="25" customWidth="1"/>
    <col min="9533" max="9541" width="20" style="25" customWidth="1"/>
    <col min="9542" max="9544" width="21.140625" style="25" customWidth="1"/>
    <col min="9545" max="9553" width="20" style="25" customWidth="1"/>
    <col min="9554" max="9556" width="21.140625" style="25" customWidth="1"/>
    <col min="9557" max="9565" width="20.140625" style="25" customWidth="1"/>
    <col min="9566" max="9568" width="21.28515625" style="25" customWidth="1"/>
    <col min="9569" max="9577" width="20.140625" style="25" bestFit="1" customWidth="1"/>
    <col min="9578" max="9580" width="21.28515625" style="25" bestFit="1" customWidth="1"/>
    <col min="9581" max="9728" width="11.5703125" style="25"/>
    <col min="9729" max="9729" width="43.28515625" style="25" customWidth="1"/>
    <col min="9730" max="9730" width="10.28515625" style="25" customWidth="1"/>
    <col min="9731" max="9731" width="18.5703125" style="25" customWidth="1"/>
    <col min="9732" max="9732" width="11.28515625" style="25" bestFit="1" customWidth="1"/>
    <col min="9733" max="9733" width="22.7109375" style="25" customWidth="1"/>
    <col min="9734" max="9734" width="11.85546875" style="25" bestFit="1" customWidth="1"/>
    <col min="9735" max="9735" width="20.28515625" style="25" customWidth="1"/>
    <col min="9736" max="9736" width="7.7109375" style="25" customWidth="1"/>
    <col min="9737" max="9737" width="15.7109375" style="25" customWidth="1"/>
    <col min="9738" max="9738" width="11.140625" style="25" customWidth="1"/>
    <col min="9739" max="9739" width="17.28515625" style="25" customWidth="1"/>
    <col min="9740" max="9740" width="11.5703125" style="25"/>
    <col min="9741" max="9749" width="20.140625" style="25" customWidth="1"/>
    <col min="9750" max="9752" width="21.28515625" style="25" customWidth="1"/>
    <col min="9753" max="9761" width="20.140625" style="25" customWidth="1"/>
    <col min="9762" max="9764" width="21.28515625" style="25" customWidth="1"/>
    <col min="9765" max="9773" width="20.140625" style="25" customWidth="1"/>
    <col min="9774" max="9776" width="21.28515625" style="25" customWidth="1"/>
    <col min="9777" max="9785" width="20.140625" style="25" customWidth="1"/>
    <col min="9786" max="9788" width="21.28515625" style="25" customWidth="1"/>
    <col min="9789" max="9797" width="20" style="25" customWidth="1"/>
    <col min="9798" max="9800" width="21.140625" style="25" customWidth="1"/>
    <col min="9801" max="9809" width="20" style="25" customWidth="1"/>
    <col min="9810" max="9812" width="21.140625" style="25" customWidth="1"/>
    <col min="9813" max="9821" width="20.140625" style="25" customWidth="1"/>
    <col min="9822" max="9824" width="21.28515625" style="25" customWidth="1"/>
    <col min="9825" max="9833" width="20.140625" style="25" bestFit="1" customWidth="1"/>
    <col min="9834" max="9836" width="21.28515625" style="25" bestFit="1" customWidth="1"/>
    <col min="9837" max="9984" width="11.5703125" style="25"/>
    <col min="9985" max="9985" width="43.28515625" style="25" customWidth="1"/>
    <col min="9986" max="9986" width="10.28515625" style="25" customWidth="1"/>
    <col min="9987" max="9987" width="18.5703125" style="25" customWidth="1"/>
    <col min="9988" max="9988" width="11.28515625" style="25" bestFit="1" customWidth="1"/>
    <col min="9989" max="9989" width="22.7109375" style="25" customWidth="1"/>
    <col min="9990" max="9990" width="11.85546875" style="25" bestFit="1" customWidth="1"/>
    <col min="9991" max="9991" width="20.28515625" style="25" customWidth="1"/>
    <col min="9992" max="9992" width="7.7109375" style="25" customWidth="1"/>
    <col min="9993" max="9993" width="15.7109375" style="25" customWidth="1"/>
    <col min="9994" max="9994" width="11.140625" style="25" customWidth="1"/>
    <col min="9995" max="9995" width="17.28515625" style="25" customWidth="1"/>
    <col min="9996" max="9996" width="11.5703125" style="25"/>
    <col min="9997" max="10005" width="20.140625" style="25" customWidth="1"/>
    <col min="10006" max="10008" width="21.28515625" style="25" customWidth="1"/>
    <col min="10009" max="10017" width="20.140625" style="25" customWidth="1"/>
    <col min="10018" max="10020" width="21.28515625" style="25" customWidth="1"/>
    <col min="10021" max="10029" width="20.140625" style="25" customWidth="1"/>
    <col min="10030" max="10032" width="21.28515625" style="25" customWidth="1"/>
    <col min="10033" max="10041" width="20.140625" style="25" customWidth="1"/>
    <col min="10042" max="10044" width="21.28515625" style="25" customWidth="1"/>
    <col min="10045" max="10053" width="20" style="25" customWidth="1"/>
    <col min="10054" max="10056" width="21.140625" style="25" customWidth="1"/>
    <col min="10057" max="10065" width="20" style="25" customWidth="1"/>
    <col min="10066" max="10068" width="21.140625" style="25" customWidth="1"/>
    <col min="10069" max="10077" width="20.140625" style="25" customWidth="1"/>
    <col min="10078" max="10080" width="21.28515625" style="25" customWidth="1"/>
    <col min="10081" max="10089" width="20.140625" style="25" bestFit="1" customWidth="1"/>
    <col min="10090" max="10092" width="21.28515625" style="25" bestFit="1" customWidth="1"/>
    <col min="10093" max="10240" width="11.5703125" style="25"/>
    <col min="10241" max="10241" width="43.28515625" style="25" customWidth="1"/>
    <col min="10242" max="10242" width="10.28515625" style="25" customWidth="1"/>
    <col min="10243" max="10243" width="18.5703125" style="25" customWidth="1"/>
    <col min="10244" max="10244" width="11.28515625" style="25" bestFit="1" customWidth="1"/>
    <col min="10245" max="10245" width="22.7109375" style="25" customWidth="1"/>
    <col min="10246" max="10246" width="11.85546875" style="25" bestFit="1" customWidth="1"/>
    <col min="10247" max="10247" width="20.28515625" style="25" customWidth="1"/>
    <col min="10248" max="10248" width="7.7109375" style="25" customWidth="1"/>
    <col min="10249" max="10249" width="15.7109375" style="25" customWidth="1"/>
    <col min="10250" max="10250" width="11.140625" style="25" customWidth="1"/>
    <col min="10251" max="10251" width="17.28515625" style="25" customWidth="1"/>
    <col min="10252" max="10252" width="11.5703125" style="25"/>
    <col min="10253" max="10261" width="20.140625" style="25" customWidth="1"/>
    <col min="10262" max="10264" width="21.28515625" style="25" customWidth="1"/>
    <col min="10265" max="10273" width="20.140625" style="25" customWidth="1"/>
    <col min="10274" max="10276" width="21.28515625" style="25" customWidth="1"/>
    <col min="10277" max="10285" width="20.140625" style="25" customWidth="1"/>
    <col min="10286" max="10288" width="21.28515625" style="25" customWidth="1"/>
    <col min="10289" max="10297" width="20.140625" style="25" customWidth="1"/>
    <col min="10298" max="10300" width="21.28515625" style="25" customWidth="1"/>
    <col min="10301" max="10309" width="20" style="25" customWidth="1"/>
    <col min="10310" max="10312" width="21.140625" style="25" customWidth="1"/>
    <col min="10313" max="10321" width="20" style="25" customWidth="1"/>
    <col min="10322" max="10324" width="21.140625" style="25" customWidth="1"/>
    <col min="10325" max="10333" width="20.140625" style="25" customWidth="1"/>
    <col min="10334" max="10336" width="21.28515625" style="25" customWidth="1"/>
    <col min="10337" max="10345" width="20.140625" style="25" bestFit="1" customWidth="1"/>
    <col min="10346" max="10348" width="21.28515625" style="25" bestFit="1" customWidth="1"/>
    <col min="10349" max="10496" width="11.5703125" style="25"/>
    <col min="10497" max="10497" width="43.28515625" style="25" customWidth="1"/>
    <col min="10498" max="10498" width="10.28515625" style="25" customWidth="1"/>
    <col min="10499" max="10499" width="18.5703125" style="25" customWidth="1"/>
    <col min="10500" max="10500" width="11.28515625" style="25" bestFit="1" customWidth="1"/>
    <col min="10501" max="10501" width="22.7109375" style="25" customWidth="1"/>
    <col min="10502" max="10502" width="11.85546875" style="25" bestFit="1" customWidth="1"/>
    <col min="10503" max="10503" width="20.28515625" style="25" customWidth="1"/>
    <col min="10504" max="10504" width="7.7109375" style="25" customWidth="1"/>
    <col min="10505" max="10505" width="15.7109375" style="25" customWidth="1"/>
    <col min="10506" max="10506" width="11.140625" style="25" customWidth="1"/>
    <col min="10507" max="10507" width="17.28515625" style="25" customWidth="1"/>
    <col min="10508" max="10508" width="11.5703125" style="25"/>
    <col min="10509" max="10517" width="20.140625" style="25" customWidth="1"/>
    <col min="10518" max="10520" width="21.28515625" style="25" customWidth="1"/>
    <col min="10521" max="10529" width="20.140625" style="25" customWidth="1"/>
    <col min="10530" max="10532" width="21.28515625" style="25" customWidth="1"/>
    <col min="10533" max="10541" width="20.140625" style="25" customWidth="1"/>
    <col min="10542" max="10544" width="21.28515625" style="25" customWidth="1"/>
    <col min="10545" max="10553" width="20.140625" style="25" customWidth="1"/>
    <col min="10554" max="10556" width="21.28515625" style="25" customWidth="1"/>
    <col min="10557" max="10565" width="20" style="25" customWidth="1"/>
    <col min="10566" max="10568" width="21.140625" style="25" customWidth="1"/>
    <col min="10569" max="10577" width="20" style="25" customWidth="1"/>
    <col min="10578" max="10580" width="21.140625" style="25" customWidth="1"/>
    <col min="10581" max="10589" width="20.140625" style="25" customWidth="1"/>
    <col min="10590" max="10592" width="21.28515625" style="25" customWidth="1"/>
    <col min="10593" max="10601" width="20.140625" style="25" bestFit="1" customWidth="1"/>
    <col min="10602" max="10604" width="21.28515625" style="25" bestFit="1" customWidth="1"/>
    <col min="10605" max="10752" width="11.5703125" style="25"/>
    <col min="10753" max="10753" width="43.28515625" style="25" customWidth="1"/>
    <col min="10754" max="10754" width="10.28515625" style="25" customWidth="1"/>
    <col min="10755" max="10755" width="18.5703125" style="25" customWidth="1"/>
    <col min="10756" max="10756" width="11.28515625" style="25" bestFit="1" customWidth="1"/>
    <col min="10757" max="10757" width="22.7109375" style="25" customWidth="1"/>
    <col min="10758" max="10758" width="11.85546875" style="25" bestFit="1" customWidth="1"/>
    <col min="10759" max="10759" width="20.28515625" style="25" customWidth="1"/>
    <col min="10760" max="10760" width="7.7109375" style="25" customWidth="1"/>
    <col min="10761" max="10761" width="15.7109375" style="25" customWidth="1"/>
    <col min="10762" max="10762" width="11.140625" style="25" customWidth="1"/>
    <col min="10763" max="10763" width="17.28515625" style="25" customWidth="1"/>
    <col min="10764" max="10764" width="11.5703125" style="25"/>
    <col min="10765" max="10773" width="20.140625" style="25" customWidth="1"/>
    <col min="10774" max="10776" width="21.28515625" style="25" customWidth="1"/>
    <col min="10777" max="10785" width="20.140625" style="25" customWidth="1"/>
    <col min="10786" max="10788" width="21.28515625" style="25" customWidth="1"/>
    <col min="10789" max="10797" width="20.140625" style="25" customWidth="1"/>
    <col min="10798" max="10800" width="21.28515625" style="25" customWidth="1"/>
    <col min="10801" max="10809" width="20.140625" style="25" customWidth="1"/>
    <col min="10810" max="10812" width="21.28515625" style="25" customWidth="1"/>
    <col min="10813" max="10821" width="20" style="25" customWidth="1"/>
    <col min="10822" max="10824" width="21.140625" style="25" customWidth="1"/>
    <col min="10825" max="10833" width="20" style="25" customWidth="1"/>
    <col min="10834" max="10836" width="21.140625" style="25" customWidth="1"/>
    <col min="10837" max="10845" width="20.140625" style="25" customWidth="1"/>
    <col min="10846" max="10848" width="21.28515625" style="25" customWidth="1"/>
    <col min="10849" max="10857" width="20.140625" style="25" bestFit="1" customWidth="1"/>
    <col min="10858" max="10860" width="21.28515625" style="25" bestFit="1" customWidth="1"/>
    <col min="10861" max="11008" width="11.5703125" style="25"/>
    <col min="11009" max="11009" width="43.28515625" style="25" customWidth="1"/>
    <col min="11010" max="11010" width="10.28515625" style="25" customWidth="1"/>
    <col min="11011" max="11011" width="18.5703125" style="25" customWidth="1"/>
    <col min="11012" max="11012" width="11.28515625" style="25" bestFit="1" customWidth="1"/>
    <col min="11013" max="11013" width="22.7109375" style="25" customWidth="1"/>
    <col min="11014" max="11014" width="11.85546875" style="25" bestFit="1" customWidth="1"/>
    <col min="11015" max="11015" width="20.28515625" style="25" customWidth="1"/>
    <col min="11016" max="11016" width="7.7109375" style="25" customWidth="1"/>
    <col min="11017" max="11017" width="15.7109375" style="25" customWidth="1"/>
    <col min="11018" max="11018" width="11.140625" style="25" customWidth="1"/>
    <col min="11019" max="11019" width="17.28515625" style="25" customWidth="1"/>
    <col min="11020" max="11020" width="11.5703125" style="25"/>
    <col min="11021" max="11029" width="20.140625" style="25" customWidth="1"/>
    <col min="11030" max="11032" width="21.28515625" style="25" customWidth="1"/>
    <col min="11033" max="11041" width="20.140625" style="25" customWidth="1"/>
    <col min="11042" max="11044" width="21.28515625" style="25" customWidth="1"/>
    <col min="11045" max="11053" width="20.140625" style="25" customWidth="1"/>
    <col min="11054" max="11056" width="21.28515625" style="25" customWidth="1"/>
    <col min="11057" max="11065" width="20.140625" style="25" customWidth="1"/>
    <col min="11066" max="11068" width="21.28515625" style="25" customWidth="1"/>
    <col min="11069" max="11077" width="20" style="25" customWidth="1"/>
    <col min="11078" max="11080" width="21.140625" style="25" customWidth="1"/>
    <col min="11081" max="11089" width="20" style="25" customWidth="1"/>
    <col min="11090" max="11092" width="21.140625" style="25" customWidth="1"/>
    <col min="11093" max="11101" width="20.140625" style="25" customWidth="1"/>
    <col min="11102" max="11104" width="21.28515625" style="25" customWidth="1"/>
    <col min="11105" max="11113" width="20.140625" style="25" bestFit="1" customWidth="1"/>
    <col min="11114" max="11116" width="21.28515625" style="25" bestFit="1" customWidth="1"/>
    <col min="11117" max="11264" width="11.5703125" style="25"/>
    <col min="11265" max="11265" width="43.28515625" style="25" customWidth="1"/>
    <col min="11266" max="11266" width="10.28515625" style="25" customWidth="1"/>
    <col min="11267" max="11267" width="18.5703125" style="25" customWidth="1"/>
    <col min="11268" max="11268" width="11.28515625" style="25" bestFit="1" customWidth="1"/>
    <col min="11269" max="11269" width="22.7109375" style="25" customWidth="1"/>
    <col min="11270" max="11270" width="11.85546875" style="25" bestFit="1" customWidth="1"/>
    <col min="11271" max="11271" width="20.28515625" style="25" customWidth="1"/>
    <col min="11272" max="11272" width="7.7109375" style="25" customWidth="1"/>
    <col min="11273" max="11273" width="15.7109375" style="25" customWidth="1"/>
    <col min="11274" max="11274" width="11.140625" style="25" customWidth="1"/>
    <col min="11275" max="11275" width="17.28515625" style="25" customWidth="1"/>
    <col min="11276" max="11276" width="11.5703125" style="25"/>
    <col min="11277" max="11285" width="20.140625" style="25" customWidth="1"/>
    <col min="11286" max="11288" width="21.28515625" style="25" customWidth="1"/>
    <col min="11289" max="11297" width="20.140625" style="25" customWidth="1"/>
    <col min="11298" max="11300" width="21.28515625" style="25" customWidth="1"/>
    <col min="11301" max="11309" width="20.140625" style="25" customWidth="1"/>
    <col min="11310" max="11312" width="21.28515625" style="25" customWidth="1"/>
    <col min="11313" max="11321" width="20.140625" style="25" customWidth="1"/>
    <col min="11322" max="11324" width="21.28515625" style="25" customWidth="1"/>
    <col min="11325" max="11333" width="20" style="25" customWidth="1"/>
    <col min="11334" max="11336" width="21.140625" style="25" customWidth="1"/>
    <col min="11337" max="11345" width="20" style="25" customWidth="1"/>
    <col min="11346" max="11348" width="21.140625" style="25" customWidth="1"/>
    <col min="11349" max="11357" width="20.140625" style="25" customWidth="1"/>
    <col min="11358" max="11360" width="21.28515625" style="25" customWidth="1"/>
    <col min="11361" max="11369" width="20.140625" style="25" bestFit="1" customWidth="1"/>
    <col min="11370" max="11372" width="21.28515625" style="25" bestFit="1" customWidth="1"/>
    <col min="11373" max="11520" width="11.5703125" style="25"/>
    <col min="11521" max="11521" width="43.28515625" style="25" customWidth="1"/>
    <col min="11522" max="11522" width="10.28515625" style="25" customWidth="1"/>
    <col min="11523" max="11523" width="18.5703125" style="25" customWidth="1"/>
    <col min="11524" max="11524" width="11.28515625" style="25" bestFit="1" customWidth="1"/>
    <col min="11525" max="11525" width="22.7109375" style="25" customWidth="1"/>
    <col min="11526" max="11526" width="11.85546875" style="25" bestFit="1" customWidth="1"/>
    <col min="11527" max="11527" width="20.28515625" style="25" customWidth="1"/>
    <col min="11528" max="11528" width="7.7109375" style="25" customWidth="1"/>
    <col min="11529" max="11529" width="15.7109375" style="25" customWidth="1"/>
    <col min="11530" max="11530" width="11.140625" style="25" customWidth="1"/>
    <col min="11531" max="11531" width="17.28515625" style="25" customWidth="1"/>
    <col min="11532" max="11532" width="11.5703125" style="25"/>
    <col min="11533" max="11541" width="20.140625" style="25" customWidth="1"/>
    <col min="11542" max="11544" width="21.28515625" style="25" customWidth="1"/>
    <col min="11545" max="11553" width="20.140625" style="25" customWidth="1"/>
    <col min="11554" max="11556" width="21.28515625" style="25" customWidth="1"/>
    <col min="11557" max="11565" width="20.140625" style="25" customWidth="1"/>
    <col min="11566" max="11568" width="21.28515625" style="25" customWidth="1"/>
    <col min="11569" max="11577" width="20.140625" style="25" customWidth="1"/>
    <col min="11578" max="11580" width="21.28515625" style="25" customWidth="1"/>
    <col min="11581" max="11589" width="20" style="25" customWidth="1"/>
    <col min="11590" max="11592" width="21.140625" style="25" customWidth="1"/>
    <col min="11593" max="11601" width="20" style="25" customWidth="1"/>
    <col min="11602" max="11604" width="21.140625" style="25" customWidth="1"/>
    <col min="11605" max="11613" width="20.140625" style="25" customWidth="1"/>
    <col min="11614" max="11616" width="21.28515625" style="25" customWidth="1"/>
    <col min="11617" max="11625" width="20.140625" style="25" bestFit="1" customWidth="1"/>
    <col min="11626" max="11628" width="21.28515625" style="25" bestFit="1" customWidth="1"/>
    <col min="11629" max="11776" width="11.5703125" style="25"/>
    <col min="11777" max="11777" width="43.28515625" style="25" customWidth="1"/>
    <col min="11778" max="11778" width="10.28515625" style="25" customWidth="1"/>
    <col min="11779" max="11779" width="18.5703125" style="25" customWidth="1"/>
    <col min="11780" max="11780" width="11.28515625" style="25" bestFit="1" customWidth="1"/>
    <col min="11781" max="11781" width="22.7109375" style="25" customWidth="1"/>
    <col min="11782" max="11782" width="11.85546875" style="25" bestFit="1" customWidth="1"/>
    <col min="11783" max="11783" width="20.28515625" style="25" customWidth="1"/>
    <col min="11784" max="11784" width="7.7109375" style="25" customWidth="1"/>
    <col min="11785" max="11785" width="15.7109375" style="25" customWidth="1"/>
    <col min="11786" max="11786" width="11.140625" style="25" customWidth="1"/>
    <col min="11787" max="11787" width="17.28515625" style="25" customWidth="1"/>
    <col min="11788" max="11788" width="11.5703125" style="25"/>
    <col min="11789" max="11797" width="20.140625" style="25" customWidth="1"/>
    <col min="11798" max="11800" width="21.28515625" style="25" customWidth="1"/>
    <col min="11801" max="11809" width="20.140625" style="25" customWidth="1"/>
    <col min="11810" max="11812" width="21.28515625" style="25" customWidth="1"/>
    <col min="11813" max="11821" width="20.140625" style="25" customWidth="1"/>
    <col min="11822" max="11824" width="21.28515625" style="25" customWidth="1"/>
    <col min="11825" max="11833" width="20.140625" style="25" customWidth="1"/>
    <col min="11834" max="11836" width="21.28515625" style="25" customWidth="1"/>
    <col min="11837" max="11845" width="20" style="25" customWidth="1"/>
    <col min="11846" max="11848" width="21.140625" style="25" customWidth="1"/>
    <col min="11849" max="11857" width="20" style="25" customWidth="1"/>
    <col min="11858" max="11860" width="21.140625" style="25" customWidth="1"/>
    <col min="11861" max="11869" width="20.140625" style="25" customWidth="1"/>
    <col min="11870" max="11872" width="21.28515625" style="25" customWidth="1"/>
    <col min="11873" max="11881" width="20.140625" style="25" bestFit="1" customWidth="1"/>
    <col min="11882" max="11884" width="21.28515625" style="25" bestFit="1" customWidth="1"/>
    <col min="11885" max="12032" width="11.5703125" style="25"/>
    <col min="12033" max="12033" width="43.28515625" style="25" customWidth="1"/>
    <col min="12034" max="12034" width="10.28515625" style="25" customWidth="1"/>
    <col min="12035" max="12035" width="18.5703125" style="25" customWidth="1"/>
    <col min="12036" max="12036" width="11.28515625" style="25" bestFit="1" customWidth="1"/>
    <col min="12037" max="12037" width="22.7109375" style="25" customWidth="1"/>
    <col min="12038" max="12038" width="11.85546875" style="25" bestFit="1" customWidth="1"/>
    <col min="12039" max="12039" width="20.28515625" style="25" customWidth="1"/>
    <col min="12040" max="12040" width="7.7109375" style="25" customWidth="1"/>
    <col min="12041" max="12041" width="15.7109375" style="25" customWidth="1"/>
    <col min="12042" max="12042" width="11.140625" style="25" customWidth="1"/>
    <col min="12043" max="12043" width="17.28515625" style="25" customWidth="1"/>
    <col min="12044" max="12044" width="11.5703125" style="25"/>
    <col min="12045" max="12053" width="20.140625" style="25" customWidth="1"/>
    <col min="12054" max="12056" width="21.28515625" style="25" customWidth="1"/>
    <col min="12057" max="12065" width="20.140625" style="25" customWidth="1"/>
    <col min="12066" max="12068" width="21.28515625" style="25" customWidth="1"/>
    <col min="12069" max="12077" width="20.140625" style="25" customWidth="1"/>
    <col min="12078" max="12080" width="21.28515625" style="25" customWidth="1"/>
    <col min="12081" max="12089" width="20.140625" style="25" customWidth="1"/>
    <col min="12090" max="12092" width="21.28515625" style="25" customWidth="1"/>
    <col min="12093" max="12101" width="20" style="25" customWidth="1"/>
    <col min="12102" max="12104" width="21.140625" style="25" customWidth="1"/>
    <col min="12105" max="12113" width="20" style="25" customWidth="1"/>
    <col min="12114" max="12116" width="21.140625" style="25" customWidth="1"/>
    <col min="12117" max="12125" width="20.140625" style="25" customWidth="1"/>
    <col min="12126" max="12128" width="21.28515625" style="25" customWidth="1"/>
    <col min="12129" max="12137" width="20.140625" style="25" bestFit="1" customWidth="1"/>
    <col min="12138" max="12140" width="21.28515625" style="25" bestFit="1" customWidth="1"/>
    <col min="12141" max="12288" width="11.5703125" style="25"/>
    <col min="12289" max="12289" width="43.28515625" style="25" customWidth="1"/>
    <col min="12290" max="12290" width="10.28515625" style="25" customWidth="1"/>
    <col min="12291" max="12291" width="18.5703125" style="25" customWidth="1"/>
    <col min="12292" max="12292" width="11.28515625" style="25" bestFit="1" customWidth="1"/>
    <col min="12293" max="12293" width="22.7109375" style="25" customWidth="1"/>
    <col min="12294" max="12294" width="11.85546875" style="25" bestFit="1" customWidth="1"/>
    <col min="12295" max="12295" width="20.28515625" style="25" customWidth="1"/>
    <col min="12296" max="12296" width="7.7109375" style="25" customWidth="1"/>
    <col min="12297" max="12297" width="15.7109375" style="25" customWidth="1"/>
    <col min="12298" max="12298" width="11.140625" style="25" customWidth="1"/>
    <col min="12299" max="12299" width="17.28515625" style="25" customWidth="1"/>
    <col min="12300" max="12300" width="11.5703125" style="25"/>
    <col min="12301" max="12309" width="20.140625" style="25" customWidth="1"/>
    <col min="12310" max="12312" width="21.28515625" style="25" customWidth="1"/>
    <col min="12313" max="12321" width="20.140625" style="25" customWidth="1"/>
    <col min="12322" max="12324" width="21.28515625" style="25" customWidth="1"/>
    <col min="12325" max="12333" width="20.140625" style="25" customWidth="1"/>
    <col min="12334" max="12336" width="21.28515625" style="25" customWidth="1"/>
    <col min="12337" max="12345" width="20.140625" style="25" customWidth="1"/>
    <col min="12346" max="12348" width="21.28515625" style="25" customWidth="1"/>
    <col min="12349" max="12357" width="20" style="25" customWidth="1"/>
    <col min="12358" max="12360" width="21.140625" style="25" customWidth="1"/>
    <col min="12361" max="12369" width="20" style="25" customWidth="1"/>
    <col min="12370" max="12372" width="21.140625" style="25" customWidth="1"/>
    <col min="12373" max="12381" width="20.140625" style="25" customWidth="1"/>
    <col min="12382" max="12384" width="21.28515625" style="25" customWidth="1"/>
    <col min="12385" max="12393" width="20.140625" style="25" bestFit="1" customWidth="1"/>
    <col min="12394" max="12396" width="21.28515625" style="25" bestFit="1" customWidth="1"/>
    <col min="12397" max="12544" width="11.5703125" style="25"/>
    <col min="12545" max="12545" width="43.28515625" style="25" customWidth="1"/>
    <col min="12546" max="12546" width="10.28515625" style="25" customWidth="1"/>
    <col min="12547" max="12547" width="18.5703125" style="25" customWidth="1"/>
    <col min="12548" max="12548" width="11.28515625" style="25" bestFit="1" customWidth="1"/>
    <col min="12549" max="12549" width="22.7109375" style="25" customWidth="1"/>
    <col min="12550" max="12550" width="11.85546875" style="25" bestFit="1" customWidth="1"/>
    <col min="12551" max="12551" width="20.28515625" style="25" customWidth="1"/>
    <col min="12552" max="12552" width="7.7109375" style="25" customWidth="1"/>
    <col min="12553" max="12553" width="15.7109375" style="25" customWidth="1"/>
    <col min="12554" max="12554" width="11.140625" style="25" customWidth="1"/>
    <col min="12555" max="12555" width="17.28515625" style="25" customWidth="1"/>
    <col min="12556" max="12556" width="11.5703125" style="25"/>
    <col min="12557" max="12565" width="20.140625" style="25" customWidth="1"/>
    <col min="12566" max="12568" width="21.28515625" style="25" customWidth="1"/>
    <col min="12569" max="12577" width="20.140625" style="25" customWidth="1"/>
    <col min="12578" max="12580" width="21.28515625" style="25" customWidth="1"/>
    <col min="12581" max="12589" width="20.140625" style="25" customWidth="1"/>
    <col min="12590" max="12592" width="21.28515625" style="25" customWidth="1"/>
    <col min="12593" max="12601" width="20.140625" style="25" customWidth="1"/>
    <col min="12602" max="12604" width="21.28515625" style="25" customWidth="1"/>
    <col min="12605" max="12613" width="20" style="25" customWidth="1"/>
    <col min="12614" max="12616" width="21.140625" style="25" customWidth="1"/>
    <col min="12617" max="12625" width="20" style="25" customWidth="1"/>
    <col min="12626" max="12628" width="21.140625" style="25" customWidth="1"/>
    <col min="12629" max="12637" width="20.140625" style="25" customWidth="1"/>
    <col min="12638" max="12640" width="21.28515625" style="25" customWidth="1"/>
    <col min="12641" max="12649" width="20.140625" style="25" bestFit="1" customWidth="1"/>
    <col min="12650" max="12652" width="21.28515625" style="25" bestFit="1" customWidth="1"/>
    <col min="12653" max="12800" width="11.5703125" style="25"/>
    <col min="12801" max="12801" width="43.28515625" style="25" customWidth="1"/>
    <col min="12802" max="12802" width="10.28515625" style="25" customWidth="1"/>
    <col min="12803" max="12803" width="18.5703125" style="25" customWidth="1"/>
    <col min="12804" max="12804" width="11.28515625" style="25" bestFit="1" customWidth="1"/>
    <col min="12805" max="12805" width="22.7109375" style="25" customWidth="1"/>
    <col min="12806" max="12806" width="11.85546875" style="25" bestFit="1" customWidth="1"/>
    <col min="12807" max="12807" width="20.28515625" style="25" customWidth="1"/>
    <col min="12808" max="12808" width="7.7109375" style="25" customWidth="1"/>
    <col min="12809" max="12809" width="15.7109375" style="25" customWidth="1"/>
    <col min="12810" max="12810" width="11.140625" style="25" customWidth="1"/>
    <col min="12811" max="12811" width="17.28515625" style="25" customWidth="1"/>
    <col min="12812" max="12812" width="11.5703125" style="25"/>
    <col min="12813" max="12821" width="20.140625" style="25" customWidth="1"/>
    <col min="12822" max="12824" width="21.28515625" style="25" customWidth="1"/>
    <col min="12825" max="12833" width="20.140625" style="25" customWidth="1"/>
    <col min="12834" max="12836" width="21.28515625" style="25" customWidth="1"/>
    <col min="12837" max="12845" width="20.140625" style="25" customWidth="1"/>
    <col min="12846" max="12848" width="21.28515625" style="25" customWidth="1"/>
    <col min="12849" max="12857" width="20.140625" style="25" customWidth="1"/>
    <col min="12858" max="12860" width="21.28515625" style="25" customWidth="1"/>
    <col min="12861" max="12869" width="20" style="25" customWidth="1"/>
    <col min="12870" max="12872" width="21.140625" style="25" customWidth="1"/>
    <col min="12873" max="12881" width="20" style="25" customWidth="1"/>
    <col min="12882" max="12884" width="21.140625" style="25" customWidth="1"/>
    <col min="12885" max="12893" width="20.140625" style="25" customWidth="1"/>
    <col min="12894" max="12896" width="21.28515625" style="25" customWidth="1"/>
    <col min="12897" max="12905" width="20.140625" style="25" bestFit="1" customWidth="1"/>
    <col min="12906" max="12908" width="21.28515625" style="25" bestFit="1" customWidth="1"/>
    <col min="12909" max="13056" width="11.5703125" style="25"/>
    <col min="13057" max="13057" width="43.28515625" style="25" customWidth="1"/>
    <col min="13058" max="13058" width="10.28515625" style="25" customWidth="1"/>
    <col min="13059" max="13059" width="18.5703125" style="25" customWidth="1"/>
    <col min="13060" max="13060" width="11.28515625" style="25" bestFit="1" customWidth="1"/>
    <col min="13061" max="13061" width="22.7109375" style="25" customWidth="1"/>
    <col min="13062" max="13062" width="11.85546875" style="25" bestFit="1" customWidth="1"/>
    <col min="13063" max="13063" width="20.28515625" style="25" customWidth="1"/>
    <col min="13064" max="13064" width="7.7109375" style="25" customWidth="1"/>
    <col min="13065" max="13065" width="15.7109375" style="25" customWidth="1"/>
    <col min="13066" max="13066" width="11.140625" style="25" customWidth="1"/>
    <col min="13067" max="13067" width="17.28515625" style="25" customWidth="1"/>
    <col min="13068" max="13068" width="11.5703125" style="25"/>
    <col min="13069" max="13077" width="20.140625" style="25" customWidth="1"/>
    <col min="13078" max="13080" width="21.28515625" style="25" customWidth="1"/>
    <col min="13081" max="13089" width="20.140625" style="25" customWidth="1"/>
    <col min="13090" max="13092" width="21.28515625" style="25" customWidth="1"/>
    <col min="13093" max="13101" width="20.140625" style="25" customWidth="1"/>
    <col min="13102" max="13104" width="21.28515625" style="25" customWidth="1"/>
    <col min="13105" max="13113" width="20.140625" style="25" customWidth="1"/>
    <col min="13114" max="13116" width="21.28515625" style="25" customWidth="1"/>
    <col min="13117" max="13125" width="20" style="25" customWidth="1"/>
    <col min="13126" max="13128" width="21.140625" style="25" customWidth="1"/>
    <col min="13129" max="13137" width="20" style="25" customWidth="1"/>
    <col min="13138" max="13140" width="21.140625" style="25" customWidth="1"/>
    <col min="13141" max="13149" width="20.140625" style="25" customWidth="1"/>
    <col min="13150" max="13152" width="21.28515625" style="25" customWidth="1"/>
    <col min="13153" max="13161" width="20.140625" style="25" bestFit="1" customWidth="1"/>
    <col min="13162" max="13164" width="21.28515625" style="25" bestFit="1" customWidth="1"/>
    <col min="13165" max="13312" width="11.5703125" style="25"/>
    <col min="13313" max="13313" width="43.28515625" style="25" customWidth="1"/>
    <col min="13314" max="13314" width="10.28515625" style="25" customWidth="1"/>
    <col min="13315" max="13315" width="18.5703125" style="25" customWidth="1"/>
    <col min="13316" max="13316" width="11.28515625" style="25" bestFit="1" customWidth="1"/>
    <col min="13317" max="13317" width="22.7109375" style="25" customWidth="1"/>
    <col min="13318" max="13318" width="11.85546875" style="25" bestFit="1" customWidth="1"/>
    <col min="13319" max="13319" width="20.28515625" style="25" customWidth="1"/>
    <col min="13320" max="13320" width="7.7109375" style="25" customWidth="1"/>
    <col min="13321" max="13321" width="15.7109375" style="25" customWidth="1"/>
    <col min="13322" max="13322" width="11.140625" style="25" customWidth="1"/>
    <col min="13323" max="13323" width="17.28515625" style="25" customWidth="1"/>
    <col min="13324" max="13324" width="11.5703125" style="25"/>
    <col min="13325" max="13333" width="20.140625" style="25" customWidth="1"/>
    <col min="13334" max="13336" width="21.28515625" style="25" customWidth="1"/>
    <col min="13337" max="13345" width="20.140625" style="25" customWidth="1"/>
    <col min="13346" max="13348" width="21.28515625" style="25" customWidth="1"/>
    <col min="13349" max="13357" width="20.140625" style="25" customWidth="1"/>
    <col min="13358" max="13360" width="21.28515625" style="25" customWidth="1"/>
    <col min="13361" max="13369" width="20.140625" style="25" customWidth="1"/>
    <col min="13370" max="13372" width="21.28515625" style="25" customWidth="1"/>
    <col min="13373" max="13381" width="20" style="25" customWidth="1"/>
    <col min="13382" max="13384" width="21.140625" style="25" customWidth="1"/>
    <col min="13385" max="13393" width="20" style="25" customWidth="1"/>
    <col min="13394" max="13396" width="21.140625" style="25" customWidth="1"/>
    <col min="13397" max="13405" width="20.140625" style="25" customWidth="1"/>
    <col min="13406" max="13408" width="21.28515625" style="25" customWidth="1"/>
    <col min="13409" max="13417" width="20.140625" style="25" bestFit="1" customWidth="1"/>
    <col min="13418" max="13420" width="21.28515625" style="25" bestFit="1" customWidth="1"/>
    <col min="13421" max="13568" width="11.5703125" style="25"/>
    <col min="13569" max="13569" width="43.28515625" style="25" customWidth="1"/>
    <col min="13570" max="13570" width="10.28515625" style="25" customWidth="1"/>
    <col min="13571" max="13571" width="18.5703125" style="25" customWidth="1"/>
    <col min="13572" max="13572" width="11.28515625" style="25" bestFit="1" customWidth="1"/>
    <col min="13573" max="13573" width="22.7109375" style="25" customWidth="1"/>
    <col min="13574" max="13574" width="11.85546875" style="25" bestFit="1" customWidth="1"/>
    <col min="13575" max="13575" width="20.28515625" style="25" customWidth="1"/>
    <col min="13576" max="13576" width="7.7109375" style="25" customWidth="1"/>
    <col min="13577" max="13577" width="15.7109375" style="25" customWidth="1"/>
    <col min="13578" max="13578" width="11.140625" style="25" customWidth="1"/>
    <col min="13579" max="13579" width="17.28515625" style="25" customWidth="1"/>
    <col min="13580" max="13580" width="11.5703125" style="25"/>
    <col min="13581" max="13589" width="20.140625" style="25" customWidth="1"/>
    <col min="13590" max="13592" width="21.28515625" style="25" customWidth="1"/>
    <col min="13593" max="13601" width="20.140625" style="25" customWidth="1"/>
    <col min="13602" max="13604" width="21.28515625" style="25" customWidth="1"/>
    <col min="13605" max="13613" width="20.140625" style="25" customWidth="1"/>
    <col min="13614" max="13616" width="21.28515625" style="25" customWidth="1"/>
    <col min="13617" max="13625" width="20.140625" style="25" customWidth="1"/>
    <col min="13626" max="13628" width="21.28515625" style="25" customWidth="1"/>
    <col min="13629" max="13637" width="20" style="25" customWidth="1"/>
    <col min="13638" max="13640" width="21.140625" style="25" customWidth="1"/>
    <col min="13641" max="13649" width="20" style="25" customWidth="1"/>
    <col min="13650" max="13652" width="21.140625" style="25" customWidth="1"/>
    <col min="13653" max="13661" width="20.140625" style="25" customWidth="1"/>
    <col min="13662" max="13664" width="21.28515625" style="25" customWidth="1"/>
    <col min="13665" max="13673" width="20.140625" style="25" bestFit="1" customWidth="1"/>
    <col min="13674" max="13676" width="21.28515625" style="25" bestFit="1" customWidth="1"/>
    <col min="13677" max="13824" width="11.5703125" style="25"/>
    <col min="13825" max="13825" width="43.28515625" style="25" customWidth="1"/>
    <col min="13826" max="13826" width="10.28515625" style="25" customWidth="1"/>
    <col min="13827" max="13827" width="18.5703125" style="25" customWidth="1"/>
    <col min="13828" max="13828" width="11.28515625" style="25" bestFit="1" customWidth="1"/>
    <col min="13829" max="13829" width="22.7109375" style="25" customWidth="1"/>
    <col min="13830" max="13830" width="11.85546875" style="25" bestFit="1" customWidth="1"/>
    <col min="13831" max="13831" width="20.28515625" style="25" customWidth="1"/>
    <col min="13832" max="13832" width="7.7109375" style="25" customWidth="1"/>
    <col min="13833" max="13833" width="15.7109375" style="25" customWidth="1"/>
    <col min="13834" max="13834" width="11.140625" style="25" customWidth="1"/>
    <col min="13835" max="13835" width="17.28515625" style="25" customWidth="1"/>
    <col min="13836" max="13836" width="11.5703125" style="25"/>
    <col min="13837" max="13845" width="20.140625" style="25" customWidth="1"/>
    <col min="13846" max="13848" width="21.28515625" style="25" customWidth="1"/>
    <col min="13849" max="13857" width="20.140625" style="25" customWidth="1"/>
    <col min="13858" max="13860" width="21.28515625" style="25" customWidth="1"/>
    <col min="13861" max="13869" width="20.140625" style="25" customWidth="1"/>
    <col min="13870" max="13872" width="21.28515625" style="25" customWidth="1"/>
    <col min="13873" max="13881" width="20.140625" style="25" customWidth="1"/>
    <col min="13882" max="13884" width="21.28515625" style="25" customWidth="1"/>
    <col min="13885" max="13893" width="20" style="25" customWidth="1"/>
    <col min="13894" max="13896" width="21.140625" style="25" customWidth="1"/>
    <col min="13897" max="13905" width="20" style="25" customWidth="1"/>
    <col min="13906" max="13908" width="21.140625" style="25" customWidth="1"/>
    <col min="13909" max="13917" width="20.140625" style="25" customWidth="1"/>
    <col min="13918" max="13920" width="21.28515625" style="25" customWidth="1"/>
    <col min="13921" max="13929" width="20.140625" style="25" bestFit="1" customWidth="1"/>
    <col min="13930" max="13932" width="21.28515625" style="25" bestFit="1" customWidth="1"/>
    <col min="13933" max="14080" width="11.5703125" style="25"/>
    <col min="14081" max="14081" width="43.28515625" style="25" customWidth="1"/>
    <col min="14082" max="14082" width="10.28515625" style="25" customWidth="1"/>
    <col min="14083" max="14083" width="18.5703125" style="25" customWidth="1"/>
    <col min="14084" max="14084" width="11.28515625" style="25" bestFit="1" customWidth="1"/>
    <col min="14085" max="14085" width="22.7109375" style="25" customWidth="1"/>
    <col min="14086" max="14086" width="11.85546875" style="25" bestFit="1" customWidth="1"/>
    <col min="14087" max="14087" width="20.28515625" style="25" customWidth="1"/>
    <col min="14088" max="14088" width="7.7109375" style="25" customWidth="1"/>
    <col min="14089" max="14089" width="15.7109375" style="25" customWidth="1"/>
    <col min="14090" max="14090" width="11.140625" style="25" customWidth="1"/>
    <col min="14091" max="14091" width="17.28515625" style="25" customWidth="1"/>
    <col min="14092" max="14092" width="11.5703125" style="25"/>
    <col min="14093" max="14101" width="20.140625" style="25" customWidth="1"/>
    <col min="14102" max="14104" width="21.28515625" style="25" customWidth="1"/>
    <col min="14105" max="14113" width="20.140625" style="25" customWidth="1"/>
    <col min="14114" max="14116" width="21.28515625" style="25" customWidth="1"/>
    <col min="14117" max="14125" width="20.140625" style="25" customWidth="1"/>
    <col min="14126" max="14128" width="21.28515625" style="25" customWidth="1"/>
    <col min="14129" max="14137" width="20.140625" style="25" customWidth="1"/>
    <col min="14138" max="14140" width="21.28515625" style="25" customWidth="1"/>
    <col min="14141" max="14149" width="20" style="25" customWidth="1"/>
    <col min="14150" max="14152" width="21.140625" style="25" customWidth="1"/>
    <col min="14153" max="14161" width="20" style="25" customWidth="1"/>
    <col min="14162" max="14164" width="21.140625" style="25" customWidth="1"/>
    <col min="14165" max="14173" width="20.140625" style="25" customWidth="1"/>
    <col min="14174" max="14176" width="21.28515625" style="25" customWidth="1"/>
    <col min="14177" max="14185" width="20.140625" style="25" bestFit="1" customWidth="1"/>
    <col min="14186" max="14188" width="21.28515625" style="25" bestFit="1" customWidth="1"/>
    <col min="14189" max="14336" width="11.5703125" style="25"/>
    <col min="14337" max="14337" width="43.28515625" style="25" customWidth="1"/>
    <col min="14338" max="14338" width="10.28515625" style="25" customWidth="1"/>
    <col min="14339" max="14339" width="18.5703125" style="25" customWidth="1"/>
    <col min="14340" max="14340" width="11.28515625" style="25" bestFit="1" customWidth="1"/>
    <col min="14341" max="14341" width="22.7109375" style="25" customWidth="1"/>
    <col min="14342" max="14342" width="11.85546875" style="25" bestFit="1" customWidth="1"/>
    <col min="14343" max="14343" width="20.28515625" style="25" customWidth="1"/>
    <col min="14344" max="14344" width="7.7109375" style="25" customWidth="1"/>
    <col min="14345" max="14345" width="15.7109375" style="25" customWidth="1"/>
    <col min="14346" max="14346" width="11.140625" style="25" customWidth="1"/>
    <col min="14347" max="14347" width="17.28515625" style="25" customWidth="1"/>
    <col min="14348" max="14348" width="11.5703125" style="25"/>
    <col min="14349" max="14357" width="20.140625" style="25" customWidth="1"/>
    <col min="14358" max="14360" width="21.28515625" style="25" customWidth="1"/>
    <col min="14361" max="14369" width="20.140625" style="25" customWidth="1"/>
    <col min="14370" max="14372" width="21.28515625" style="25" customWidth="1"/>
    <col min="14373" max="14381" width="20.140625" style="25" customWidth="1"/>
    <col min="14382" max="14384" width="21.28515625" style="25" customWidth="1"/>
    <col min="14385" max="14393" width="20.140625" style="25" customWidth="1"/>
    <col min="14394" max="14396" width="21.28515625" style="25" customWidth="1"/>
    <col min="14397" max="14405" width="20" style="25" customWidth="1"/>
    <col min="14406" max="14408" width="21.140625" style="25" customWidth="1"/>
    <col min="14409" max="14417" width="20" style="25" customWidth="1"/>
    <col min="14418" max="14420" width="21.140625" style="25" customWidth="1"/>
    <col min="14421" max="14429" width="20.140625" style="25" customWidth="1"/>
    <col min="14430" max="14432" width="21.28515625" style="25" customWidth="1"/>
    <col min="14433" max="14441" width="20.140625" style="25" bestFit="1" customWidth="1"/>
    <col min="14442" max="14444" width="21.28515625" style="25" bestFit="1" customWidth="1"/>
    <col min="14445" max="14592" width="11.5703125" style="25"/>
    <col min="14593" max="14593" width="43.28515625" style="25" customWidth="1"/>
    <col min="14594" max="14594" width="10.28515625" style="25" customWidth="1"/>
    <col min="14595" max="14595" width="18.5703125" style="25" customWidth="1"/>
    <col min="14596" max="14596" width="11.28515625" style="25" bestFit="1" customWidth="1"/>
    <col min="14597" max="14597" width="22.7109375" style="25" customWidth="1"/>
    <col min="14598" max="14598" width="11.85546875" style="25" bestFit="1" customWidth="1"/>
    <col min="14599" max="14599" width="20.28515625" style="25" customWidth="1"/>
    <col min="14600" max="14600" width="7.7109375" style="25" customWidth="1"/>
    <col min="14601" max="14601" width="15.7109375" style="25" customWidth="1"/>
    <col min="14602" max="14602" width="11.140625" style="25" customWidth="1"/>
    <col min="14603" max="14603" width="17.28515625" style="25" customWidth="1"/>
    <col min="14604" max="14604" width="11.5703125" style="25"/>
    <col min="14605" max="14613" width="20.140625" style="25" customWidth="1"/>
    <col min="14614" max="14616" width="21.28515625" style="25" customWidth="1"/>
    <col min="14617" max="14625" width="20.140625" style="25" customWidth="1"/>
    <col min="14626" max="14628" width="21.28515625" style="25" customWidth="1"/>
    <col min="14629" max="14637" width="20.140625" style="25" customWidth="1"/>
    <col min="14638" max="14640" width="21.28515625" style="25" customWidth="1"/>
    <col min="14641" max="14649" width="20.140625" style="25" customWidth="1"/>
    <col min="14650" max="14652" width="21.28515625" style="25" customWidth="1"/>
    <col min="14653" max="14661" width="20" style="25" customWidth="1"/>
    <col min="14662" max="14664" width="21.140625" style="25" customWidth="1"/>
    <col min="14665" max="14673" width="20" style="25" customWidth="1"/>
    <col min="14674" max="14676" width="21.140625" style="25" customWidth="1"/>
    <col min="14677" max="14685" width="20.140625" style="25" customWidth="1"/>
    <col min="14686" max="14688" width="21.28515625" style="25" customWidth="1"/>
    <col min="14689" max="14697" width="20.140625" style="25" bestFit="1" customWidth="1"/>
    <col min="14698" max="14700" width="21.28515625" style="25" bestFit="1" customWidth="1"/>
    <col min="14701" max="14848" width="11.5703125" style="25"/>
    <col min="14849" max="14849" width="43.28515625" style="25" customWidth="1"/>
    <col min="14850" max="14850" width="10.28515625" style="25" customWidth="1"/>
    <col min="14851" max="14851" width="18.5703125" style="25" customWidth="1"/>
    <col min="14852" max="14852" width="11.28515625" style="25" bestFit="1" customWidth="1"/>
    <col min="14853" max="14853" width="22.7109375" style="25" customWidth="1"/>
    <col min="14854" max="14854" width="11.85546875" style="25" bestFit="1" customWidth="1"/>
    <col min="14855" max="14855" width="20.28515625" style="25" customWidth="1"/>
    <col min="14856" max="14856" width="7.7109375" style="25" customWidth="1"/>
    <col min="14857" max="14857" width="15.7109375" style="25" customWidth="1"/>
    <col min="14858" max="14858" width="11.140625" style="25" customWidth="1"/>
    <col min="14859" max="14859" width="17.28515625" style="25" customWidth="1"/>
    <col min="14860" max="14860" width="11.5703125" style="25"/>
    <col min="14861" max="14869" width="20.140625" style="25" customWidth="1"/>
    <col min="14870" max="14872" width="21.28515625" style="25" customWidth="1"/>
    <col min="14873" max="14881" width="20.140625" style="25" customWidth="1"/>
    <col min="14882" max="14884" width="21.28515625" style="25" customWidth="1"/>
    <col min="14885" max="14893" width="20.140625" style="25" customWidth="1"/>
    <col min="14894" max="14896" width="21.28515625" style="25" customWidth="1"/>
    <col min="14897" max="14905" width="20.140625" style="25" customWidth="1"/>
    <col min="14906" max="14908" width="21.28515625" style="25" customWidth="1"/>
    <col min="14909" max="14917" width="20" style="25" customWidth="1"/>
    <col min="14918" max="14920" width="21.140625" style="25" customWidth="1"/>
    <col min="14921" max="14929" width="20" style="25" customWidth="1"/>
    <col min="14930" max="14932" width="21.140625" style="25" customWidth="1"/>
    <col min="14933" max="14941" width="20.140625" style="25" customWidth="1"/>
    <col min="14942" max="14944" width="21.28515625" style="25" customWidth="1"/>
    <col min="14945" max="14953" width="20.140625" style="25" bestFit="1" customWidth="1"/>
    <col min="14954" max="14956" width="21.28515625" style="25" bestFit="1" customWidth="1"/>
    <col min="14957" max="15104" width="11.5703125" style="25"/>
    <col min="15105" max="15105" width="43.28515625" style="25" customWidth="1"/>
    <col min="15106" max="15106" width="10.28515625" style="25" customWidth="1"/>
    <col min="15107" max="15107" width="18.5703125" style="25" customWidth="1"/>
    <col min="15108" max="15108" width="11.28515625" style="25" bestFit="1" customWidth="1"/>
    <col min="15109" max="15109" width="22.7109375" style="25" customWidth="1"/>
    <col min="15110" max="15110" width="11.85546875" style="25" bestFit="1" customWidth="1"/>
    <col min="15111" max="15111" width="20.28515625" style="25" customWidth="1"/>
    <col min="15112" max="15112" width="7.7109375" style="25" customWidth="1"/>
    <col min="15113" max="15113" width="15.7109375" style="25" customWidth="1"/>
    <col min="15114" max="15114" width="11.140625" style="25" customWidth="1"/>
    <col min="15115" max="15115" width="17.28515625" style="25" customWidth="1"/>
    <col min="15116" max="15116" width="11.5703125" style="25"/>
    <col min="15117" max="15125" width="20.140625" style="25" customWidth="1"/>
    <col min="15126" max="15128" width="21.28515625" style="25" customWidth="1"/>
    <col min="15129" max="15137" width="20.140625" style="25" customWidth="1"/>
    <col min="15138" max="15140" width="21.28515625" style="25" customWidth="1"/>
    <col min="15141" max="15149" width="20.140625" style="25" customWidth="1"/>
    <col min="15150" max="15152" width="21.28515625" style="25" customWidth="1"/>
    <col min="15153" max="15161" width="20.140625" style="25" customWidth="1"/>
    <col min="15162" max="15164" width="21.28515625" style="25" customWidth="1"/>
    <col min="15165" max="15173" width="20" style="25" customWidth="1"/>
    <col min="15174" max="15176" width="21.140625" style="25" customWidth="1"/>
    <col min="15177" max="15185" width="20" style="25" customWidth="1"/>
    <col min="15186" max="15188" width="21.140625" style="25" customWidth="1"/>
    <col min="15189" max="15197" width="20.140625" style="25" customWidth="1"/>
    <col min="15198" max="15200" width="21.28515625" style="25" customWidth="1"/>
    <col min="15201" max="15209" width="20.140625" style="25" bestFit="1" customWidth="1"/>
    <col min="15210" max="15212" width="21.28515625" style="25" bestFit="1" customWidth="1"/>
    <col min="15213" max="15360" width="11.5703125" style="25"/>
    <col min="15361" max="15361" width="43.28515625" style="25" customWidth="1"/>
    <col min="15362" max="15362" width="10.28515625" style="25" customWidth="1"/>
    <col min="15363" max="15363" width="18.5703125" style="25" customWidth="1"/>
    <col min="15364" max="15364" width="11.28515625" style="25" bestFit="1" customWidth="1"/>
    <col min="15365" max="15365" width="22.7109375" style="25" customWidth="1"/>
    <col min="15366" max="15366" width="11.85546875" style="25" bestFit="1" customWidth="1"/>
    <col min="15367" max="15367" width="20.28515625" style="25" customWidth="1"/>
    <col min="15368" max="15368" width="7.7109375" style="25" customWidth="1"/>
    <col min="15369" max="15369" width="15.7109375" style="25" customWidth="1"/>
    <col min="15370" max="15370" width="11.140625" style="25" customWidth="1"/>
    <col min="15371" max="15371" width="17.28515625" style="25" customWidth="1"/>
    <col min="15372" max="15372" width="11.5703125" style="25"/>
    <col min="15373" max="15381" width="20.140625" style="25" customWidth="1"/>
    <col min="15382" max="15384" width="21.28515625" style="25" customWidth="1"/>
    <col min="15385" max="15393" width="20.140625" style="25" customWidth="1"/>
    <col min="15394" max="15396" width="21.28515625" style="25" customWidth="1"/>
    <col min="15397" max="15405" width="20.140625" style="25" customWidth="1"/>
    <col min="15406" max="15408" width="21.28515625" style="25" customWidth="1"/>
    <col min="15409" max="15417" width="20.140625" style="25" customWidth="1"/>
    <col min="15418" max="15420" width="21.28515625" style="25" customWidth="1"/>
    <col min="15421" max="15429" width="20" style="25" customWidth="1"/>
    <col min="15430" max="15432" width="21.140625" style="25" customWidth="1"/>
    <col min="15433" max="15441" width="20" style="25" customWidth="1"/>
    <col min="15442" max="15444" width="21.140625" style="25" customWidth="1"/>
    <col min="15445" max="15453" width="20.140625" style="25" customWidth="1"/>
    <col min="15454" max="15456" width="21.28515625" style="25" customWidth="1"/>
    <col min="15457" max="15465" width="20.140625" style="25" bestFit="1" customWidth="1"/>
    <col min="15466" max="15468" width="21.28515625" style="25" bestFit="1" customWidth="1"/>
    <col min="15469" max="15616" width="11.5703125" style="25"/>
    <col min="15617" max="15617" width="43.28515625" style="25" customWidth="1"/>
    <col min="15618" max="15618" width="10.28515625" style="25" customWidth="1"/>
    <col min="15619" max="15619" width="18.5703125" style="25" customWidth="1"/>
    <col min="15620" max="15620" width="11.28515625" style="25" bestFit="1" customWidth="1"/>
    <col min="15621" max="15621" width="22.7109375" style="25" customWidth="1"/>
    <col min="15622" max="15622" width="11.85546875" style="25" bestFit="1" customWidth="1"/>
    <col min="15623" max="15623" width="20.28515625" style="25" customWidth="1"/>
    <col min="15624" max="15624" width="7.7109375" style="25" customWidth="1"/>
    <col min="15625" max="15625" width="15.7109375" style="25" customWidth="1"/>
    <col min="15626" max="15626" width="11.140625" style="25" customWidth="1"/>
    <col min="15627" max="15627" width="17.28515625" style="25" customWidth="1"/>
    <col min="15628" max="15628" width="11.5703125" style="25"/>
    <col min="15629" max="15637" width="20.140625" style="25" customWidth="1"/>
    <col min="15638" max="15640" width="21.28515625" style="25" customWidth="1"/>
    <col min="15641" max="15649" width="20.140625" style="25" customWidth="1"/>
    <col min="15650" max="15652" width="21.28515625" style="25" customWidth="1"/>
    <col min="15653" max="15661" width="20.140625" style="25" customWidth="1"/>
    <col min="15662" max="15664" width="21.28515625" style="25" customWidth="1"/>
    <col min="15665" max="15673" width="20.140625" style="25" customWidth="1"/>
    <col min="15674" max="15676" width="21.28515625" style="25" customWidth="1"/>
    <col min="15677" max="15685" width="20" style="25" customWidth="1"/>
    <col min="15686" max="15688" width="21.140625" style="25" customWidth="1"/>
    <col min="15689" max="15697" width="20" style="25" customWidth="1"/>
    <col min="15698" max="15700" width="21.140625" style="25" customWidth="1"/>
    <col min="15701" max="15709" width="20.140625" style="25" customWidth="1"/>
    <col min="15710" max="15712" width="21.28515625" style="25" customWidth="1"/>
    <col min="15713" max="15721" width="20.140625" style="25" bestFit="1" customWidth="1"/>
    <col min="15722" max="15724" width="21.28515625" style="25" bestFit="1" customWidth="1"/>
    <col min="15725" max="15872" width="11.5703125" style="25"/>
    <col min="15873" max="15873" width="43.28515625" style="25" customWidth="1"/>
    <col min="15874" max="15874" width="10.28515625" style="25" customWidth="1"/>
    <col min="15875" max="15875" width="18.5703125" style="25" customWidth="1"/>
    <col min="15876" max="15876" width="11.28515625" style="25" bestFit="1" customWidth="1"/>
    <col min="15877" max="15877" width="22.7109375" style="25" customWidth="1"/>
    <col min="15878" max="15878" width="11.85546875" style="25" bestFit="1" customWidth="1"/>
    <col min="15879" max="15879" width="20.28515625" style="25" customWidth="1"/>
    <col min="15880" max="15880" width="7.7109375" style="25" customWidth="1"/>
    <col min="15881" max="15881" width="15.7109375" style="25" customWidth="1"/>
    <col min="15882" max="15882" width="11.140625" style="25" customWidth="1"/>
    <col min="15883" max="15883" width="17.28515625" style="25" customWidth="1"/>
    <col min="15884" max="15884" width="11.5703125" style="25"/>
    <col min="15885" max="15893" width="20.140625" style="25" customWidth="1"/>
    <col min="15894" max="15896" width="21.28515625" style="25" customWidth="1"/>
    <col min="15897" max="15905" width="20.140625" style="25" customWidth="1"/>
    <col min="15906" max="15908" width="21.28515625" style="25" customWidth="1"/>
    <col min="15909" max="15917" width="20.140625" style="25" customWidth="1"/>
    <col min="15918" max="15920" width="21.28515625" style="25" customWidth="1"/>
    <col min="15921" max="15929" width="20.140625" style="25" customWidth="1"/>
    <col min="15930" max="15932" width="21.28515625" style="25" customWidth="1"/>
    <col min="15933" max="15941" width="20" style="25" customWidth="1"/>
    <col min="15942" max="15944" width="21.140625" style="25" customWidth="1"/>
    <col min="15945" max="15953" width="20" style="25" customWidth="1"/>
    <col min="15954" max="15956" width="21.140625" style="25" customWidth="1"/>
    <col min="15957" max="15965" width="20.140625" style="25" customWidth="1"/>
    <col min="15966" max="15968" width="21.28515625" style="25" customWidth="1"/>
    <col min="15969" max="15977" width="20.140625" style="25" bestFit="1" customWidth="1"/>
    <col min="15978" max="15980" width="21.28515625" style="25" bestFit="1" customWidth="1"/>
    <col min="15981" max="16128" width="11.5703125" style="25"/>
    <col min="16129" max="16129" width="43.28515625" style="25" customWidth="1"/>
    <col min="16130" max="16130" width="10.28515625" style="25" customWidth="1"/>
    <col min="16131" max="16131" width="18.5703125" style="25" customWidth="1"/>
    <col min="16132" max="16132" width="11.28515625" style="25" bestFit="1" customWidth="1"/>
    <col min="16133" max="16133" width="22.7109375" style="25" customWidth="1"/>
    <col min="16134" max="16134" width="11.85546875" style="25" bestFit="1" customWidth="1"/>
    <col min="16135" max="16135" width="20.28515625" style="25" customWidth="1"/>
    <col min="16136" max="16136" width="7.7109375" style="25" customWidth="1"/>
    <col min="16137" max="16137" width="15.7109375" style="25" customWidth="1"/>
    <col min="16138" max="16138" width="11.140625" style="25" customWidth="1"/>
    <col min="16139" max="16139" width="17.28515625" style="25" customWidth="1"/>
    <col min="16140" max="16140" width="11.5703125" style="25"/>
    <col min="16141" max="16149" width="20.140625" style="25" customWidth="1"/>
    <col min="16150" max="16152" width="21.28515625" style="25" customWidth="1"/>
    <col min="16153" max="16161" width="20.140625" style="25" customWidth="1"/>
    <col min="16162" max="16164" width="21.28515625" style="25" customWidth="1"/>
    <col min="16165" max="16173" width="20.140625" style="25" customWidth="1"/>
    <col min="16174" max="16176" width="21.28515625" style="25" customWidth="1"/>
    <col min="16177" max="16185" width="20.140625" style="25" customWidth="1"/>
    <col min="16186" max="16188" width="21.28515625" style="25" customWidth="1"/>
    <col min="16189" max="16197" width="20" style="25" customWidth="1"/>
    <col min="16198" max="16200" width="21.140625" style="25" customWidth="1"/>
    <col min="16201" max="16209" width="20" style="25" customWidth="1"/>
    <col min="16210" max="16212" width="21.140625" style="25" customWidth="1"/>
    <col min="16213" max="16221" width="20.140625" style="25" customWidth="1"/>
    <col min="16222" max="16224" width="21.28515625" style="25" customWidth="1"/>
    <col min="16225" max="16233" width="20.140625" style="25" bestFit="1" customWidth="1"/>
    <col min="16234" max="16236" width="21.28515625" style="25" bestFit="1" customWidth="1"/>
    <col min="16237" max="16384" width="11.5703125" style="25"/>
  </cols>
  <sheetData>
    <row r="1" spans="1:108" ht="18" customHeight="1" thickBot="1" x14ac:dyDescent="0.25">
      <c r="K1" s="26" t="s">
        <v>34</v>
      </c>
    </row>
    <row r="2" spans="1:108" x14ac:dyDescent="0.2">
      <c r="K2" s="27"/>
    </row>
    <row r="4" spans="1:108" ht="23.25" x14ac:dyDescent="0.35">
      <c r="A4" s="335" t="s">
        <v>10</v>
      </c>
      <c r="B4" s="335"/>
      <c r="C4" s="335"/>
      <c r="D4" s="335"/>
      <c r="E4" s="335"/>
      <c r="F4" s="335"/>
      <c r="G4" s="335"/>
      <c r="H4" s="335"/>
      <c r="I4" s="335"/>
      <c r="J4" s="335"/>
      <c r="K4" s="335"/>
    </row>
    <row r="5" spans="1:108" ht="23.25" x14ac:dyDescent="0.35">
      <c r="A5" s="335" t="s">
        <v>35</v>
      </c>
      <c r="B5" s="335"/>
      <c r="C5" s="335"/>
      <c r="D5" s="335"/>
      <c r="E5" s="335"/>
      <c r="F5" s="335"/>
      <c r="G5" s="335"/>
      <c r="H5" s="335"/>
      <c r="I5" s="335"/>
      <c r="J5" s="335"/>
      <c r="K5" s="335"/>
    </row>
    <row r="6" spans="1:108" ht="23.25" x14ac:dyDescent="0.35">
      <c r="A6" s="335" t="s">
        <v>19</v>
      </c>
      <c r="B6" s="335"/>
      <c r="C6" s="335"/>
      <c r="D6" s="335"/>
      <c r="E6" s="335"/>
      <c r="F6" s="335"/>
      <c r="G6" s="335"/>
      <c r="H6" s="335"/>
      <c r="I6" s="335"/>
      <c r="J6" s="335"/>
      <c r="K6" s="335"/>
    </row>
    <row r="7" spans="1:108" ht="18" x14ac:dyDescent="0.25">
      <c r="A7" s="336" t="s">
        <v>86</v>
      </c>
      <c r="B7" s="336"/>
      <c r="C7" s="336"/>
      <c r="D7" s="336"/>
      <c r="E7" s="336"/>
      <c r="F7" s="336"/>
      <c r="G7" s="336"/>
      <c r="H7" s="336"/>
      <c r="I7" s="336"/>
      <c r="J7" s="336"/>
      <c r="K7" s="336"/>
    </row>
    <row r="8" spans="1:108" ht="18" x14ac:dyDescent="0.25">
      <c r="A8" s="336" t="s">
        <v>37</v>
      </c>
      <c r="B8" s="336"/>
      <c r="C8" s="336"/>
      <c r="D8" s="336"/>
      <c r="E8" s="336"/>
      <c r="F8" s="336"/>
      <c r="G8" s="336"/>
      <c r="H8" s="336"/>
      <c r="I8" s="336"/>
      <c r="J8" s="336"/>
      <c r="K8" s="336"/>
    </row>
    <row r="9" spans="1:108" x14ac:dyDescent="0.2">
      <c r="A9" s="49"/>
      <c r="B9" s="49"/>
      <c r="C9" s="49"/>
      <c r="D9" s="49"/>
      <c r="E9" s="49"/>
      <c r="F9" s="49"/>
      <c r="G9" s="49"/>
      <c r="H9" s="49"/>
      <c r="I9" s="49"/>
      <c r="J9" s="49"/>
      <c r="K9" s="49"/>
    </row>
    <row r="10" spans="1:108" ht="13.5" thickBot="1" x14ac:dyDescent="0.25"/>
    <row r="11" spans="1:108" ht="20.100000000000001" customHeight="1" thickBot="1" x14ac:dyDescent="0.25">
      <c r="A11" s="341" t="s">
        <v>38</v>
      </c>
      <c r="B11" s="339" t="s">
        <v>1</v>
      </c>
      <c r="C11" s="340"/>
      <c r="D11" s="339" t="s">
        <v>39</v>
      </c>
      <c r="E11" s="340"/>
      <c r="F11" s="339" t="s">
        <v>40</v>
      </c>
      <c r="G11" s="340"/>
      <c r="H11" s="339" t="s">
        <v>41</v>
      </c>
      <c r="I11" s="340"/>
      <c r="J11" s="339" t="s">
        <v>42</v>
      </c>
      <c r="K11" s="340"/>
      <c r="L11"/>
      <c r="M11"/>
      <c r="N11"/>
      <c r="O11"/>
      <c r="P11"/>
      <c r="Q11"/>
      <c r="R11"/>
      <c r="S11"/>
      <c r="T11"/>
      <c r="U11"/>
      <c r="V11"/>
      <c r="W11"/>
      <c r="X11"/>
      <c r="Y11"/>
      <c r="Z11"/>
      <c r="AA11"/>
      <c r="AB11"/>
    </row>
    <row r="12" spans="1:108" ht="20.100000000000001" customHeight="1" thickBot="1" x14ac:dyDescent="0.25">
      <c r="A12" s="342"/>
      <c r="B12" s="80" t="s">
        <v>3</v>
      </c>
      <c r="C12" s="80" t="s">
        <v>4</v>
      </c>
      <c r="D12" s="80" t="s">
        <v>3</v>
      </c>
      <c r="E12" s="80" t="s">
        <v>4</v>
      </c>
      <c r="F12" s="80" t="s">
        <v>3</v>
      </c>
      <c r="G12" s="80" t="s">
        <v>4</v>
      </c>
      <c r="H12" s="80" t="s">
        <v>3</v>
      </c>
      <c r="I12" s="80" t="s">
        <v>4</v>
      </c>
      <c r="J12" s="80" t="s">
        <v>3</v>
      </c>
      <c r="K12" s="80" t="s">
        <v>4</v>
      </c>
      <c r="L12"/>
      <c r="M12"/>
      <c r="N12"/>
      <c r="O12"/>
      <c r="P12"/>
      <c r="Q12"/>
      <c r="R12"/>
      <c r="S12"/>
      <c r="T12"/>
      <c r="U12"/>
      <c r="V12"/>
      <c r="W12"/>
      <c r="X12"/>
      <c r="Y12"/>
      <c r="Z12"/>
      <c r="AA12"/>
      <c r="AB12"/>
    </row>
    <row r="13" spans="1:108" ht="15" customHeight="1" x14ac:dyDescent="0.2">
      <c r="A13" s="30"/>
      <c r="B13" s="30"/>
      <c r="C13" s="30"/>
      <c r="D13" s="30"/>
      <c r="E13" s="30"/>
      <c r="F13" s="30"/>
      <c r="G13" s="30"/>
      <c r="H13" s="30"/>
      <c r="I13" s="30"/>
      <c r="J13" s="30"/>
      <c r="K13" s="30"/>
      <c r="L13"/>
      <c r="M13"/>
      <c r="N13"/>
      <c r="O13"/>
      <c r="P13"/>
      <c r="Q13"/>
      <c r="R13"/>
      <c r="S13"/>
      <c r="T13"/>
      <c r="U13"/>
      <c r="V13"/>
      <c r="W13"/>
      <c r="X13"/>
      <c r="Y13"/>
      <c r="Z13"/>
      <c r="AA13"/>
      <c r="AB13"/>
    </row>
    <row r="14" spans="1:108" ht="15" customHeight="1" x14ac:dyDescent="0.2">
      <c r="A14" s="30"/>
      <c r="B14" s="30"/>
      <c r="C14" s="30"/>
      <c r="D14" s="30"/>
      <c r="E14" s="30"/>
      <c r="F14" s="30"/>
      <c r="G14" s="30"/>
      <c r="H14" s="30"/>
      <c r="I14" s="30"/>
      <c r="J14" s="30"/>
      <c r="K14" s="30"/>
      <c r="L14"/>
      <c r="M14"/>
      <c r="N14"/>
      <c r="O14"/>
      <c r="P14"/>
      <c r="Q14"/>
      <c r="R14"/>
      <c r="S14"/>
      <c r="T14"/>
      <c r="U14"/>
      <c r="V14"/>
      <c r="W14"/>
      <c r="X14"/>
      <c r="Y14"/>
      <c r="Z14"/>
      <c r="AA14"/>
      <c r="AB14"/>
    </row>
    <row r="15" spans="1:108" ht="15" customHeight="1" x14ac:dyDescent="0.2">
      <c r="A15" s="31" t="s">
        <v>43</v>
      </c>
      <c r="B15" s="32">
        <v>140795</v>
      </c>
      <c r="C15" s="32">
        <v>39367975787.470001</v>
      </c>
      <c r="D15" s="33">
        <v>21526</v>
      </c>
      <c r="E15" s="33">
        <v>24022472343.439999</v>
      </c>
      <c r="F15" s="33">
        <v>108050</v>
      </c>
      <c r="G15" s="33">
        <v>8797109812.7700005</v>
      </c>
      <c r="H15" s="33">
        <v>2305</v>
      </c>
      <c r="I15" s="33">
        <v>2486042193.75</v>
      </c>
      <c r="J15" s="33">
        <v>8914</v>
      </c>
      <c r="K15" s="33">
        <v>4062351437.5100002</v>
      </c>
      <c r="L15"/>
      <c r="M15"/>
      <c r="N15"/>
      <c r="O15"/>
      <c r="P15"/>
      <c r="Q15"/>
      <c r="R15"/>
      <c r="S15"/>
      <c r="T15"/>
      <c r="U15"/>
      <c r="V15"/>
      <c r="W15"/>
      <c r="X15"/>
      <c r="Y15"/>
      <c r="Z15"/>
      <c r="AA15"/>
      <c r="AB15"/>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c r="DA15" s="34"/>
      <c r="DB15" s="34"/>
      <c r="DC15" s="34"/>
      <c r="DD15" s="34"/>
    </row>
    <row r="16" spans="1:108" ht="15" customHeight="1" x14ac:dyDescent="0.2">
      <c r="A16" s="30"/>
      <c r="B16" s="50"/>
      <c r="C16" s="50"/>
      <c r="D16" s="43"/>
      <c r="E16" s="43"/>
      <c r="F16" s="43"/>
      <c r="G16" s="43"/>
      <c r="H16" s="43"/>
      <c r="I16" s="43"/>
      <c r="J16" s="43"/>
      <c r="K16" s="43"/>
      <c r="L16"/>
      <c r="M16"/>
      <c r="N16"/>
      <c r="O16"/>
      <c r="P16"/>
      <c r="Q16"/>
      <c r="R16"/>
      <c r="S16"/>
      <c r="T16"/>
      <c r="U16"/>
      <c r="V16"/>
      <c r="W16"/>
      <c r="X16"/>
      <c r="Y16"/>
      <c r="Z16"/>
      <c r="AA16"/>
      <c r="AB16"/>
    </row>
    <row r="17" spans="1:28" ht="15" customHeight="1" x14ac:dyDescent="0.2">
      <c r="A17" s="30"/>
      <c r="B17" s="50"/>
      <c r="C17" s="50"/>
      <c r="D17" s="43"/>
      <c r="E17" s="43"/>
      <c r="F17" s="43"/>
      <c r="G17" s="43"/>
      <c r="H17" s="43"/>
      <c r="I17" s="43"/>
      <c r="J17" s="43"/>
      <c r="K17" s="43"/>
      <c r="L17"/>
      <c r="M17"/>
      <c r="N17"/>
      <c r="O17"/>
      <c r="P17"/>
      <c r="Q17"/>
      <c r="R17"/>
      <c r="S17"/>
      <c r="T17"/>
      <c r="U17"/>
      <c r="V17"/>
      <c r="W17"/>
      <c r="X17"/>
      <c r="Y17"/>
      <c r="Z17"/>
      <c r="AA17"/>
      <c r="AB17"/>
    </row>
    <row r="18" spans="1:28" ht="15" customHeight="1" x14ac:dyDescent="0.2">
      <c r="A18" s="31" t="s">
        <v>44</v>
      </c>
      <c r="B18" s="32">
        <v>70611</v>
      </c>
      <c r="C18" s="32">
        <v>26960866536.389999</v>
      </c>
      <c r="D18" s="33">
        <v>8107</v>
      </c>
      <c r="E18" s="33">
        <v>15105345951.469999</v>
      </c>
      <c r="F18" s="33">
        <v>54128</v>
      </c>
      <c r="G18" s="33">
        <v>4065026000.6900001</v>
      </c>
      <c r="H18" s="33">
        <v>4719</v>
      </c>
      <c r="I18" s="33">
        <v>2970989069.6799998</v>
      </c>
      <c r="J18" s="33">
        <v>3657</v>
      </c>
      <c r="K18" s="33">
        <v>4819505514.5500002</v>
      </c>
      <c r="L18"/>
      <c r="M18"/>
      <c r="N18"/>
      <c r="O18"/>
      <c r="P18"/>
      <c r="Q18"/>
      <c r="R18"/>
      <c r="S18"/>
      <c r="T18"/>
      <c r="U18"/>
      <c r="V18"/>
      <c r="W18"/>
      <c r="X18"/>
      <c r="Y18"/>
      <c r="Z18"/>
      <c r="AA18"/>
      <c r="AB18"/>
    </row>
    <row r="19" spans="1:28" ht="15" customHeight="1" x14ac:dyDescent="0.2">
      <c r="A19" s="31"/>
      <c r="B19" s="32"/>
      <c r="C19" s="32"/>
      <c r="D19" s="33"/>
      <c r="E19" s="33"/>
      <c r="F19" s="33"/>
      <c r="G19" s="33"/>
      <c r="H19" s="33"/>
      <c r="I19" s="33"/>
      <c r="J19" s="33"/>
      <c r="K19" s="33"/>
      <c r="L19"/>
      <c r="M19"/>
      <c r="N19"/>
      <c r="O19"/>
      <c r="P19"/>
      <c r="Q19"/>
      <c r="R19"/>
      <c r="S19"/>
      <c r="T19"/>
      <c r="U19"/>
      <c r="V19"/>
      <c r="W19"/>
      <c r="X19"/>
      <c r="Y19"/>
      <c r="Z19"/>
      <c r="AA19"/>
      <c r="AB19"/>
    </row>
    <row r="20" spans="1:28" ht="15" customHeight="1" x14ac:dyDescent="0.2">
      <c r="A20" s="30"/>
      <c r="B20" s="50"/>
      <c r="C20" s="50"/>
      <c r="D20" s="43"/>
      <c r="E20" s="43"/>
      <c r="F20" s="43"/>
      <c r="G20" s="43"/>
      <c r="H20" s="43"/>
      <c r="I20" s="43"/>
      <c r="J20" s="43"/>
      <c r="K20" s="43"/>
      <c r="L20"/>
      <c r="M20"/>
      <c r="N20"/>
      <c r="O20"/>
      <c r="P20"/>
      <c r="Q20"/>
      <c r="R20"/>
      <c r="S20"/>
      <c r="T20"/>
      <c r="U20"/>
      <c r="V20"/>
      <c r="W20"/>
      <c r="X20"/>
      <c r="Y20"/>
      <c r="Z20"/>
      <c r="AA20"/>
      <c r="AB20"/>
    </row>
    <row r="21" spans="1:28" ht="15" customHeight="1" x14ac:dyDescent="0.2">
      <c r="A21" s="30" t="s">
        <v>45</v>
      </c>
      <c r="B21" s="50">
        <v>64440</v>
      </c>
      <c r="C21" s="50">
        <v>23088088561.129997</v>
      </c>
      <c r="D21" s="43">
        <v>7552</v>
      </c>
      <c r="E21" s="43">
        <v>14313221838.07</v>
      </c>
      <c r="F21" s="43">
        <v>48921</v>
      </c>
      <c r="G21" s="43">
        <v>3026360579.1399999</v>
      </c>
      <c r="H21" s="43">
        <v>4434</v>
      </c>
      <c r="I21" s="43">
        <v>1927864199.1400001</v>
      </c>
      <c r="J21" s="43">
        <v>3533</v>
      </c>
      <c r="K21" s="43">
        <v>3820641944.7800002</v>
      </c>
      <c r="L21"/>
      <c r="M21"/>
      <c r="N21"/>
      <c r="O21"/>
      <c r="P21"/>
      <c r="Q21"/>
      <c r="R21"/>
      <c r="S21"/>
      <c r="T21"/>
      <c r="U21"/>
      <c r="V21"/>
      <c r="W21"/>
      <c r="X21"/>
      <c r="Y21"/>
      <c r="Z21"/>
      <c r="AA21"/>
      <c r="AB21"/>
    </row>
    <row r="22" spans="1:28" ht="15" customHeight="1" x14ac:dyDescent="0.2">
      <c r="A22" s="30" t="s">
        <v>46</v>
      </c>
      <c r="B22" s="50">
        <v>6144</v>
      </c>
      <c r="C22" s="50">
        <v>2607143565.0700002</v>
      </c>
      <c r="D22" s="43">
        <v>547</v>
      </c>
      <c r="E22" s="43">
        <v>685557451.82000005</v>
      </c>
      <c r="F22" s="43">
        <v>5207</v>
      </c>
      <c r="G22" s="43">
        <v>844075917.82000005</v>
      </c>
      <c r="H22" s="43">
        <v>267</v>
      </c>
      <c r="I22" s="43">
        <v>881882189.13</v>
      </c>
      <c r="J22" s="43">
        <v>123</v>
      </c>
      <c r="K22" s="43">
        <v>195628006.30000001</v>
      </c>
      <c r="L22"/>
      <c r="M22"/>
      <c r="N22"/>
      <c r="O22"/>
      <c r="P22"/>
      <c r="Q22"/>
      <c r="R22"/>
      <c r="S22"/>
      <c r="T22"/>
      <c r="U22"/>
      <c r="V22"/>
      <c r="W22"/>
      <c r="X22"/>
      <c r="Y22"/>
      <c r="Z22"/>
      <c r="AA22"/>
      <c r="AB22"/>
    </row>
    <row r="23" spans="1:28" ht="15" customHeight="1" x14ac:dyDescent="0.2">
      <c r="A23" s="30" t="s">
        <v>47</v>
      </c>
      <c r="B23" s="50">
        <v>27</v>
      </c>
      <c r="C23" s="50">
        <v>1265634410.1900001</v>
      </c>
      <c r="D23" s="43">
        <v>8</v>
      </c>
      <c r="E23" s="43">
        <v>106566661.58</v>
      </c>
      <c r="F23" s="43">
        <v>0</v>
      </c>
      <c r="G23" s="43">
        <v>194589503.72999999</v>
      </c>
      <c r="H23" s="43">
        <v>18</v>
      </c>
      <c r="I23" s="43">
        <v>161242681.41</v>
      </c>
      <c r="J23" s="43">
        <v>1</v>
      </c>
      <c r="K23" s="43">
        <v>803235563.47000003</v>
      </c>
      <c r="L23"/>
      <c r="M23"/>
      <c r="N23"/>
      <c r="O23"/>
      <c r="P23"/>
      <c r="Q23"/>
      <c r="R23"/>
      <c r="S23"/>
      <c r="T23"/>
      <c r="U23"/>
      <c r="V23"/>
      <c r="W23"/>
      <c r="X23"/>
      <c r="Y23"/>
      <c r="Z23"/>
      <c r="AA23"/>
      <c r="AB23"/>
    </row>
    <row r="24" spans="1:28" ht="15" customHeight="1" x14ac:dyDescent="0.2">
      <c r="A24" s="30"/>
      <c r="B24" s="50"/>
      <c r="C24" s="50"/>
      <c r="D24" s="43"/>
      <c r="E24" s="43"/>
      <c r="F24" s="43"/>
      <c r="G24" s="43"/>
      <c r="H24" s="43"/>
      <c r="I24" s="43"/>
      <c r="J24" s="43"/>
      <c r="K24" s="43"/>
      <c r="L24"/>
      <c r="M24"/>
      <c r="N24"/>
      <c r="O24"/>
      <c r="P24"/>
      <c r="Q24"/>
      <c r="R24"/>
      <c r="S24"/>
      <c r="T24"/>
      <c r="U24"/>
      <c r="V24"/>
      <c r="W24"/>
      <c r="X24"/>
      <c r="Y24"/>
      <c r="Z24"/>
      <c r="AA24"/>
      <c r="AB24"/>
    </row>
    <row r="25" spans="1:28" ht="15" customHeight="1" x14ac:dyDescent="0.2">
      <c r="A25" s="30"/>
      <c r="B25" s="50"/>
      <c r="C25" s="50"/>
      <c r="D25" s="43"/>
      <c r="E25" s="43"/>
      <c r="F25" s="43"/>
      <c r="G25" s="43"/>
      <c r="H25" s="43"/>
      <c r="I25" s="43"/>
      <c r="J25" s="43"/>
      <c r="K25" s="43"/>
      <c r="L25"/>
      <c r="M25"/>
      <c r="N25"/>
      <c r="O25"/>
      <c r="P25"/>
      <c r="Q25"/>
      <c r="R25"/>
      <c r="S25"/>
      <c r="T25"/>
      <c r="U25"/>
      <c r="V25"/>
      <c r="W25"/>
      <c r="X25"/>
      <c r="Y25"/>
      <c r="Z25"/>
      <c r="AA25"/>
      <c r="AB25"/>
    </row>
    <row r="26" spans="1:28" ht="15" customHeight="1" x14ac:dyDescent="0.2">
      <c r="A26" s="31" t="s">
        <v>48</v>
      </c>
      <c r="B26" s="32">
        <v>51414</v>
      </c>
      <c r="C26" s="32">
        <v>16586034345.799999</v>
      </c>
      <c r="D26" s="33">
        <v>5159</v>
      </c>
      <c r="E26" s="33">
        <v>7433032206.3400002</v>
      </c>
      <c r="F26" s="33">
        <v>39593</v>
      </c>
      <c r="G26" s="33">
        <v>3023368946.5699997</v>
      </c>
      <c r="H26" s="33">
        <v>4362</v>
      </c>
      <c r="I26" s="33">
        <v>2998048389.5299997</v>
      </c>
      <c r="J26" s="33">
        <v>2300</v>
      </c>
      <c r="K26" s="33">
        <v>3131584803.3599997</v>
      </c>
      <c r="L26"/>
      <c r="M26"/>
      <c r="N26"/>
      <c r="O26"/>
      <c r="P26"/>
      <c r="Q26"/>
      <c r="R26"/>
      <c r="S26"/>
      <c r="T26"/>
      <c r="U26"/>
      <c r="V26"/>
      <c r="W26"/>
      <c r="X26"/>
      <c r="Y26"/>
      <c r="Z26"/>
      <c r="AA26"/>
      <c r="AB26"/>
    </row>
    <row r="27" spans="1:28" ht="15" customHeight="1" x14ac:dyDescent="0.2">
      <c r="A27" s="30"/>
      <c r="B27" s="50"/>
      <c r="C27" s="50"/>
      <c r="D27" s="43"/>
      <c r="E27" s="43"/>
      <c r="F27" s="43"/>
      <c r="G27" s="43"/>
      <c r="H27" s="43"/>
      <c r="I27" s="43"/>
      <c r="J27" s="43"/>
      <c r="K27" s="43"/>
      <c r="L27"/>
      <c r="M27"/>
      <c r="N27"/>
      <c r="O27"/>
      <c r="P27"/>
      <c r="Q27"/>
      <c r="R27"/>
      <c r="S27"/>
      <c r="T27"/>
      <c r="U27"/>
      <c r="V27"/>
      <c r="W27"/>
      <c r="X27"/>
      <c r="Y27"/>
      <c r="Z27"/>
      <c r="AA27"/>
      <c r="AB27"/>
    </row>
    <row r="28" spans="1:28" ht="15" customHeight="1" x14ac:dyDescent="0.2">
      <c r="A28" s="30"/>
      <c r="B28" s="50"/>
      <c r="C28" s="50"/>
      <c r="D28" s="43"/>
      <c r="E28" s="43"/>
      <c r="F28" s="43"/>
      <c r="G28" s="43"/>
      <c r="H28" s="43"/>
      <c r="I28" s="43"/>
      <c r="J28" s="43"/>
      <c r="K28" s="43"/>
      <c r="L28"/>
      <c r="M28"/>
      <c r="N28"/>
      <c r="O28"/>
      <c r="P28"/>
      <c r="Q28"/>
      <c r="R28"/>
      <c r="S28"/>
      <c r="T28"/>
      <c r="U28"/>
      <c r="V28"/>
      <c r="W28"/>
      <c r="X28"/>
      <c r="Y28"/>
      <c r="Z28"/>
      <c r="AA28"/>
      <c r="AB28"/>
    </row>
    <row r="29" spans="1:28" ht="15" customHeight="1" x14ac:dyDescent="0.2">
      <c r="A29" s="30" t="s">
        <v>49</v>
      </c>
      <c r="B29" s="50">
        <v>2213</v>
      </c>
      <c r="C29" s="50">
        <v>155243661.09999999</v>
      </c>
      <c r="D29" s="43">
        <v>0</v>
      </c>
      <c r="E29" s="43">
        <v>221301.82</v>
      </c>
      <c r="F29" s="43">
        <v>2213</v>
      </c>
      <c r="G29" s="43">
        <v>155008476.94</v>
      </c>
      <c r="H29" s="43">
        <v>0</v>
      </c>
      <c r="I29" s="43">
        <v>6398.51</v>
      </c>
      <c r="J29" s="43">
        <v>0</v>
      </c>
      <c r="K29" s="43">
        <v>7483.83</v>
      </c>
      <c r="L29"/>
      <c r="M29"/>
      <c r="N29"/>
      <c r="O29"/>
      <c r="P29"/>
      <c r="Q29"/>
      <c r="R29"/>
      <c r="S29"/>
      <c r="T29"/>
      <c r="U29"/>
      <c r="V29"/>
      <c r="W29"/>
      <c r="X29"/>
      <c r="Y29"/>
      <c r="Z29"/>
      <c r="AA29"/>
      <c r="AB29"/>
    </row>
    <row r="30" spans="1:28" ht="15" customHeight="1" x14ac:dyDescent="0.2">
      <c r="A30" s="30" t="s">
        <v>46</v>
      </c>
      <c r="B30" s="50">
        <v>211</v>
      </c>
      <c r="C30" s="50">
        <v>1205031384.53</v>
      </c>
      <c r="D30" s="43">
        <v>5</v>
      </c>
      <c r="E30" s="43">
        <v>406234542.30000001</v>
      </c>
      <c r="F30" s="43">
        <v>152</v>
      </c>
      <c r="G30" s="43">
        <v>112142078.59999999</v>
      </c>
      <c r="H30" s="43">
        <v>1</v>
      </c>
      <c r="I30" s="43">
        <v>93009913.459999993</v>
      </c>
      <c r="J30" s="43">
        <v>53</v>
      </c>
      <c r="K30" s="43">
        <v>593644850.16999996</v>
      </c>
      <c r="L30"/>
      <c r="M30"/>
      <c r="N30"/>
      <c r="O30"/>
      <c r="P30"/>
      <c r="Q30"/>
      <c r="R30"/>
      <c r="S30"/>
      <c r="T30"/>
      <c r="U30"/>
      <c r="V30"/>
      <c r="W30"/>
      <c r="X30"/>
      <c r="Y30"/>
      <c r="Z30"/>
      <c r="AA30"/>
      <c r="AB30"/>
    </row>
    <row r="31" spans="1:28" ht="15" customHeight="1" x14ac:dyDescent="0.2">
      <c r="A31" s="30" t="s">
        <v>50</v>
      </c>
      <c r="B31" s="50">
        <v>27801</v>
      </c>
      <c r="C31" s="50">
        <v>5885083097.5299997</v>
      </c>
      <c r="D31" s="43">
        <v>2637</v>
      </c>
      <c r="E31" s="43">
        <v>3603983386.8800001</v>
      </c>
      <c r="F31" s="43">
        <v>23260</v>
      </c>
      <c r="G31" s="43">
        <v>1385773463.77</v>
      </c>
      <c r="H31" s="43">
        <v>635</v>
      </c>
      <c r="I31" s="43">
        <v>395663847.41000003</v>
      </c>
      <c r="J31" s="43">
        <v>1269</v>
      </c>
      <c r="K31" s="43">
        <v>499662399.47000003</v>
      </c>
      <c r="L31"/>
      <c r="M31"/>
      <c r="N31"/>
      <c r="O31"/>
      <c r="P31"/>
      <c r="Q31"/>
      <c r="R31"/>
      <c r="S31"/>
      <c r="T31"/>
      <c r="U31"/>
      <c r="V31"/>
      <c r="W31"/>
      <c r="X31"/>
      <c r="Y31"/>
      <c r="Z31"/>
      <c r="AA31"/>
      <c r="AB31"/>
    </row>
    <row r="32" spans="1:28" ht="15" customHeight="1" x14ac:dyDescent="0.2">
      <c r="A32" s="30" t="s">
        <v>51</v>
      </c>
      <c r="B32" s="50">
        <v>11103</v>
      </c>
      <c r="C32" s="50">
        <v>8011843939.1999989</v>
      </c>
      <c r="D32" s="43">
        <v>2074</v>
      </c>
      <c r="E32" s="43">
        <v>3161446951.75</v>
      </c>
      <c r="F32" s="43">
        <v>8029</v>
      </c>
      <c r="G32" s="43">
        <v>1116302503.0999999</v>
      </c>
      <c r="H32" s="43">
        <v>285</v>
      </c>
      <c r="I32" s="43">
        <v>2122268510.1199999</v>
      </c>
      <c r="J32" s="43">
        <v>715</v>
      </c>
      <c r="K32" s="43">
        <v>1611825974.23</v>
      </c>
      <c r="L32"/>
      <c r="M32"/>
      <c r="N32"/>
      <c r="O32"/>
      <c r="P32"/>
      <c r="Q32"/>
      <c r="R32"/>
      <c r="S32"/>
      <c r="T32"/>
      <c r="U32"/>
      <c r="V32"/>
      <c r="W32"/>
      <c r="X32"/>
      <c r="Y32"/>
      <c r="Z32"/>
      <c r="AA32"/>
      <c r="AB32"/>
    </row>
    <row r="33" spans="1:28" ht="15" customHeight="1" x14ac:dyDescent="0.2">
      <c r="A33" s="30" t="s">
        <v>47</v>
      </c>
      <c r="B33" s="50">
        <v>10086</v>
      </c>
      <c r="C33" s="50">
        <v>1328832263.4400001</v>
      </c>
      <c r="D33" s="43">
        <v>443</v>
      </c>
      <c r="E33" s="43">
        <v>261146023.59</v>
      </c>
      <c r="F33" s="43">
        <v>5939</v>
      </c>
      <c r="G33" s="43">
        <v>254142424.16</v>
      </c>
      <c r="H33" s="43">
        <v>3441</v>
      </c>
      <c r="I33" s="43">
        <v>387099720.02999997</v>
      </c>
      <c r="J33" s="43">
        <v>263</v>
      </c>
      <c r="K33" s="43">
        <v>426444095.66000003</v>
      </c>
      <c r="L33"/>
      <c r="M33"/>
      <c r="N33"/>
      <c r="O33"/>
      <c r="P33"/>
      <c r="Q33"/>
      <c r="R33"/>
      <c r="S33"/>
      <c r="T33"/>
      <c r="U33"/>
      <c r="V33"/>
      <c r="W33"/>
      <c r="X33"/>
      <c r="Y33"/>
      <c r="Z33"/>
      <c r="AA33"/>
      <c r="AB33"/>
    </row>
    <row r="34" spans="1:28" ht="15" customHeight="1" x14ac:dyDescent="0.2">
      <c r="A34" s="30"/>
      <c r="B34" s="50"/>
      <c r="C34" s="50"/>
      <c r="D34" s="43"/>
      <c r="E34" s="43"/>
      <c r="F34" s="43"/>
      <c r="G34" s="43"/>
      <c r="H34" s="43"/>
      <c r="I34" s="43"/>
      <c r="J34" s="43"/>
      <c r="K34" s="43"/>
      <c r="L34"/>
      <c r="M34"/>
      <c r="N34"/>
      <c r="O34"/>
      <c r="P34"/>
      <c r="Q34"/>
      <c r="R34"/>
      <c r="S34"/>
      <c r="T34"/>
      <c r="U34"/>
      <c r="V34"/>
      <c r="W34"/>
      <c r="X34"/>
      <c r="Y34"/>
      <c r="Z34"/>
      <c r="AA34"/>
      <c r="AB34"/>
    </row>
    <row r="35" spans="1:28" ht="15" customHeight="1" x14ac:dyDescent="0.2">
      <c r="A35" s="30"/>
      <c r="B35" s="50"/>
      <c r="C35" s="50"/>
      <c r="D35" s="43"/>
      <c r="E35" s="43"/>
      <c r="F35" s="43"/>
      <c r="G35" s="43"/>
      <c r="H35" s="43"/>
      <c r="I35" s="43"/>
      <c r="J35" s="43"/>
      <c r="K35" s="43"/>
      <c r="L35"/>
      <c r="M35"/>
      <c r="N35"/>
      <c r="O35"/>
      <c r="P35"/>
      <c r="Q35"/>
      <c r="R35"/>
      <c r="S35"/>
      <c r="T35"/>
      <c r="U35"/>
      <c r="V35"/>
      <c r="W35"/>
      <c r="X35"/>
      <c r="Y35"/>
      <c r="Z35"/>
      <c r="AA35"/>
      <c r="AB35"/>
    </row>
    <row r="36" spans="1:28" ht="15" customHeight="1" x14ac:dyDescent="0.2">
      <c r="A36" s="31" t="s">
        <v>52</v>
      </c>
      <c r="B36" s="32">
        <v>159992</v>
      </c>
      <c r="C36" s="32">
        <v>49742807978.060005</v>
      </c>
      <c r="D36" s="33">
        <v>24474</v>
      </c>
      <c r="E36" s="33">
        <v>31694786088.569996</v>
      </c>
      <c r="F36" s="33">
        <v>122585</v>
      </c>
      <c r="G36" s="33">
        <v>9838766866.8900013</v>
      </c>
      <c r="H36" s="33">
        <v>2662</v>
      </c>
      <c r="I36" s="33">
        <v>2458982873.9000006</v>
      </c>
      <c r="J36" s="33">
        <v>10271</v>
      </c>
      <c r="K36" s="33">
        <v>5750272148.7000017</v>
      </c>
      <c r="L36" s="82">
        <f>K15+K18-K26</f>
        <v>5750272148.7000017</v>
      </c>
      <c r="M36"/>
      <c r="N36"/>
      <c r="O36"/>
      <c r="P36"/>
      <c r="Q36"/>
      <c r="R36"/>
      <c r="S36"/>
      <c r="T36"/>
      <c r="U36"/>
      <c r="V36"/>
      <c r="W36"/>
      <c r="X36"/>
      <c r="Y36"/>
      <c r="Z36"/>
      <c r="AA36"/>
      <c r="AB36"/>
    </row>
    <row r="37" spans="1:28" ht="15" customHeight="1" thickBot="1" x14ac:dyDescent="0.25">
      <c r="A37" s="37"/>
      <c r="B37" s="37"/>
      <c r="C37" s="37"/>
      <c r="D37" s="44"/>
      <c r="E37" s="44"/>
      <c r="F37" s="44"/>
      <c r="G37" s="44"/>
      <c r="H37" s="44"/>
      <c r="I37" s="44"/>
      <c r="J37" s="44"/>
      <c r="K37" s="44"/>
      <c r="L37"/>
      <c r="M37"/>
      <c r="N37"/>
      <c r="O37"/>
      <c r="P37"/>
      <c r="Q37"/>
      <c r="R37"/>
      <c r="S37"/>
      <c r="T37"/>
      <c r="U37"/>
      <c r="V37"/>
      <c r="W37"/>
      <c r="X37"/>
      <c r="Y37"/>
      <c r="Z37"/>
      <c r="AA37"/>
      <c r="AB37"/>
    </row>
    <row r="38" spans="1:28" x14ac:dyDescent="0.2">
      <c r="A38" s="39" t="s">
        <v>53</v>
      </c>
      <c r="L38"/>
      <c r="M38"/>
      <c r="N38"/>
      <c r="O38"/>
      <c r="P38"/>
      <c r="Q38"/>
      <c r="R38"/>
      <c r="S38"/>
      <c r="T38"/>
      <c r="U38"/>
      <c r="V38"/>
      <c r="W38"/>
      <c r="X38"/>
      <c r="Y38"/>
      <c r="Z38"/>
      <c r="AA38"/>
      <c r="AB38"/>
    </row>
    <row r="39" spans="1:28" x14ac:dyDescent="0.2">
      <c r="A39" s="39" t="s">
        <v>54</v>
      </c>
      <c r="L39"/>
      <c r="M39"/>
      <c r="N39"/>
      <c r="O39"/>
      <c r="P39"/>
      <c r="Q39"/>
      <c r="R39"/>
      <c r="S39"/>
      <c r="T39"/>
      <c r="U39"/>
      <c r="V39"/>
      <c r="W39"/>
      <c r="X39"/>
      <c r="Y39"/>
      <c r="Z39"/>
      <c r="AA39"/>
      <c r="AB39"/>
    </row>
    <row r="40" spans="1:28" x14ac:dyDescent="0.2">
      <c r="A40" s="39" t="s">
        <v>55</v>
      </c>
      <c r="L40"/>
      <c r="M40"/>
      <c r="N40"/>
      <c r="O40"/>
      <c r="P40"/>
      <c r="Q40"/>
      <c r="R40"/>
      <c r="S40"/>
      <c r="T40"/>
      <c r="U40"/>
      <c r="V40"/>
      <c r="W40"/>
      <c r="X40"/>
      <c r="Y40"/>
      <c r="Z40"/>
      <c r="AA40"/>
      <c r="AB40"/>
    </row>
    <row r="41" spans="1:28" x14ac:dyDescent="0.2">
      <c r="A41" s="39" t="s">
        <v>87</v>
      </c>
      <c r="L41"/>
      <c r="M41"/>
      <c r="N41"/>
      <c r="O41"/>
      <c r="P41"/>
      <c r="Q41"/>
      <c r="R41"/>
      <c r="S41"/>
      <c r="T41"/>
      <c r="U41"/>
      <c r="V41"/>
      <c r="W41"/>
      <c r="X41"/>
      <c r="Y41"/>
      <c r="Z41"/>
      <c r="AA41"/>
      <c r="AB41"/>
    </row>
    <row r="42" spans="1:28" x14ac:dyDescent="0.2">
      <c r="A42" s="39" t="s">
        <v>22</v>
      </c>
      <c r="B42" s="41"/>
      <c r="C42" s="41"/>
      <c r="D42" s="41"/>
      <c r="E42" s="41"/>
      <c r="L42"/>
      <c r="M42"/>
      <c r="N42"/>
      <c r="O42"/>
      <c r="P42"/>
      <c r="Q42"/>
      <c r="R42"/>
      <c r="S42"/>
      <c r="T42"/>
      <c r="U42"/>
      <c r="V42"/>
      <c r="W42"/>
      <c r="X42"/>
      <c r="Y42"/>
      <c r="Z42"/>
      <c r="AA42"/>
      <c r="AB42"/>
    </row>
    <row r="43" spans="1:28" x14ac:dyDescent="0.2">
      <c r="L43"/>
      <c r="M43"/>
      <c r="N43"/>
      <c r="O43"/>
      <c r="P43"/>
      <c r="Q43"/>
      <c r="R43"/>
      <c r="S43"/>
      <c r="T43"/>
      <c r="U43"/>
      <c r="V43"/>
      <c r="W43"/>
      <c r="X43"/>
      <c r="Y43"/>
      <c r="Z43"/>
      <c r="AA43"/>
      <c r="AB43"/>
    </row>
    <row r="44" spans="1:28" x14ac:dyDescent="0.2">
      <c r="E44" s="45"/>
      <c r="L44"/>
      <c r="M44"/>
      <c r="N44"/>
      <c r="O44"/>
      <c r="P44"/>
      <c r="Q44"/>
      <c r="R44"/>
      <c r="S44"/>
      <c r="T44"/>
      <c r="U44"/>
      <c r="V44"/>
      <c r="W44"/>
      <c r="X44"/>
      <c r="Y44"/>
      <c r="Z44"/>
      <c r="AA44"/>
      <c r="AB44"/>
    </row>
    <row r="45" spans="1:28" x14ac:dyDescent="0.2">
      <c r="E45" s="45"/>
      <c r="L45"/>
      <c r="M45"/>
      <c r="N45"/>
      <c r="O45"/>
      <c r="P45"/>
      <c r="Q45"/>
      <c r="R45"/>
      <c r="S45"/>
      <c r="T45"/>
      <c r="U45"/>
      <c r="V45"/>
      <c r="W45"/>
      <c r="X45"/>
      <c r="Y45"/>
      <c r="Z45"/>
      <c r="AA45"/>
      <c r="AB45"/>
    </row>
    <row r="46" spans="1:28" x14ac:dyDescent="0.2">
      <c r="L46"/>
      <c r="M46"/>
      <c r="N46"/>
      <c r="O46"/>
      <c r="P46"/>
      <c r="Q46"/>
      <c r="R46"/>
      <c r="S46"/>
      <c r="T46"/>
      <c r="U46"/>
      <c r="V46"/>
      <c r="W46"/>
      <c r="X46"/>
      <c r="Y46"/>
      <c r="Z46"/>
      <c r="AA46"/>
      <c r="AB46"/>
    </row>
    <row r="47" spans="1:28" x14ac:dyDescent="0.2">
      <c r="L47"/>
      <c r="M47"/>
      <c r="N47"/>
      <c r="O47"/>
      <c r="P47"/>
      <c r="Q47"/>
      <c r="R47"/>
      <c r="S47"/>
      <c r="T47"/>
      <c r="U47"/>
      <c r="V47"/>
      <c r="W47"/>
      <c r="X47"/>
      <c r="Y47"/>
      <c r="Z47"/>
      <c r="AA47"/>
      <c r="AB47"/>
    </row>
    <row r="48" spans="1:28" x14ac:dyDescent="0.2">
      <c r="L48"/>
      <c r="M48"/>
      <c r="N48"/>
      <c r="O48"/>
      <c r="P48"/>
      <c r="Q48"/>
      <c r="R48"/>
      <c r="S48"/>
      <c r="T48"/>
      <c r="U48"/>
      <c r="V48"/>
      <c r="W48"/>
      <c r="X48"/>
      <c r="Y48"/>
      <c r="Z48"/>
      <c r="AA48"/>
      <c r="AB48"/>
    </row>
  </sheetData>
  <mergeCells count="11">
    <mergeCell ref="J11:K11"/>
    <mergeCell ref="A4:K4"/>
    <mergeCell ref="A5:K5"/>
    <mergeCell ref="A6:K6"/>
    <mergeCell ref="A7:K7"/>
    <mergeCell ref="A8:K8"/>
    <mergeCell ref="A11:A12"/>
    <mergeCell ref="B11:C11"/>
    <mergeCell ref="D11:E11"/>
    <mergeCell ref="F11:G11"/>
    <mergeCell ref="H11:I1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H29"/>
  <sheetViews>
    <sheetView topLeftCell="A11" workbookViewId="0">
      <selection activeCell="B19" sqref="B19"/>
    </sheetView>
  </sheetViews>
  <sheetFormatPr defaultColWidth="11.42578125" defaultRowHeight="12.75" x14ac:dyDescent="0.2"/>
  <cols>
    <col min="2" max="2" width="63" customWidth="1"/>
    <col min="3" max="3" width="22.42578125" customWidth="1"/>
    <col min="4" max="4" width="17" customWidth="1"/>
    <col min="5" max="5" width="22.7109375" customWidth="1"/>
    <col min="6" max="6" width="21.28515625" customWidth="1"/>
    <col min="7" max="7" width="38" customWidth="1"/>
    <col min="258" max="258" width="63" customWidth="1"/>
    <col min="259" max="259" width="22.42578125" customWidth="1"/>
    <col min="260" max="260" width="17" customWidth="1"/>
    <col min="261" max="261" width="22.7109375" customWidth="1"/>
    <col min="262" max="262" width="21.28515625" customWidth="1"/>
    <col min="263" max="263" width="38" customWidth="1"/>
    <col min="514" max="514" width="63" customWidth="1"/>
    <col min="515" max="515" width="22.42578125" customWidth="1"/>
    <col min="516" max="516" width="17" customWidth="1"/>
    <col min="517" max="517" width="22.7109375" customWidth="1"/>
    <col min="518" max="518" width="21.28515625" customWidth="1"/>
    <col min="519" max="519" width="38" customWidth="1"/>
    <col min="770" max="770" width="63" customWidth="1"/>
    <col min="771" max="771" width="22.42578125" customWidth="1"/>
    <col min="772" max="772" width="17" customWidth="1"/>
    <col min="773" max="773" width="22.7109375" customWidth="1"/>
    <col min="774" max="774" width="21.28515625" customWidth="1"/>
    <col min="775" max="775" width="38" customWidth="1"/>
    <col min="1026" max="1026" width="63" customWidth="1"/>
    <col min="1027" max="1027" width="22.42578125" customWidth="1"/>
    <col min="1028" max="1028" width="17" customWidth="1"/>
    <col min="1029" max="1029" width="22.7109375" customWidth="1"/>
    <col min="1030" max="1030" width="21.28515625" customWidth="1"/>
    <col min="1031" max="1031" width="38" customWidth="1"/>
    <col min="1282" max="1282" width="63" customWidth="1"/>
    <col min="1283" max="1283" width="22.42578125" customWidth="1"/>
    <col min="1284" max="1284" width="17" customWidth="1"/>
    <col min="1285" max="1285" width="22.7109375" customWidth="1"/>
    <col min="1286" max="1286" width="21.28515625" customWidth="1"/>
    <col min="1287" max="1287" width="38" customWidth="1"/>
    <col min="1538" max="1538" width="63" customWidth="1"/>
    <col min="1539" max="1539" width="22.42578125" customWidth="1"/>
    <col min="1540" max="1540" width="17" customWidth="1"/>
    <col min="1541" max="1541" width="22.7109375" customWidth="1"/>
    <col min="1542" max="1542" width="21.28515625" customWidth="1"/>
    <col min="1543" max="1543" width="38" customWidth="1"/>
    <col min="1794" max="1794" width="63" customWidth="1"/>
    <col min="1795" max="1795" width="22.42578125" customWidth="1"/>
    <col min="1796" max="1796" width="17" customWidth="1"/>
    <col min="1797" max="1797" width="22.7109375" customWidth="1"/>
    <col min="1798" max="1798" width="21.28515625" customWidth="1"/>
    <col min="1799" max="1799" width="38" customWidth="1"/>
    <col min="2050" max="2050" width="63" customWidth="1"/>
    <col min="2051" max="2051" width="22.42578125" customWidth="1"/>
    <col min="2052" max="2052" width="17" customWidth="1"/>
    <col min="2053" max="2053" width="22.7109375" customWidth="1"/>
    <col min="2054" max="2054" width="21.28515625" customWidth="1"/>
    <col min="2055" max="2055" width="38" customWidth="1"/>
    <col min="2306" max="2306" width="63" customWidth="1"/>
    <col min="2307" max="2307" width="22.42578125" customWidth="1"/>
    <col min="2308" max="2308" width="17" customWidth="1"/>
    <col min="2309" max="2309" width="22.7109375" customWidth="1"/>
    <col min="2310" max="2310" width="21.28515625" customWidth="1"/>
    <col min="2311" max="2311" width="38" customWidth="1"/>
    <col min="2562" max="2562" width="63" customWidth="1"/>
    <col min="2563" max="2563" width="22.42578125" customWidth="1"/>
    <col min="2564" max="2564" width="17" customWidth="1"/>
    <col min="2565" max="2565" width="22.7109375" customWidth="1"/>
    <col min="2566" max="2566" width="21.28515625" customWidth="1"/>
    <col min="2567" max="2567" width="38" customWidth="1"/>
    <col min="2818" max="2818" width="63" customWidth="1"/>
    <col min="2819" max="2819" width="22.42578125" customWidth="1"/>
    <col min="2820" max="2820" width="17" customWidth="1"/>
    <col min="2821" max="2821" width="22.7109375" customWidth="1"/>
    <col min="2822" max="2822" width="21.28515625" customWidth="1"/>
    <col min="2823" max="2823" width="38" customWidth="1"/>
    <col min="3074" max="3074" width="63" customWidth="1"/>
    <col min="3075" max="3075" width="22.42578125" customWidth="1"/>
    <col min="3076" max="3076" width="17" customWidth="1"/>
    <col min="3077" max="3077" width="22.7109375" customWidth="1"/>
    <col min="3078" max="3078" width="21.28515625" customWidth="1"/>
    <col min="3079" max="3079" width="38" customWidth="1"/>
    <col min="3330" max="3330" width="63" customWidth="1"/>
    <col min="3331" max="3331" width="22.42578125" customWidth="1"/>
    <col min="3332" max="3332" width="17" customWidth="1"/>
    <col min="3333" max="3333" width="22.7109375" customWidth="1"/>
    <col min="3334" max="3334" width="21.28515625" customWidth="1"/>
    <col min="3335" max="3335" width="38" customWidth="1"/>
    <col min="3586" max="3586" width="63" customWidth="1"/>
    <col min="3587" max="3587" width="22.42578125" customWidth="1"/>
    <col min="3588" max="3588" width="17" customWidth="1"/>
    <col min="3589" max="3589" width="22.7109375" customWidth="1"/>
    <col min="3590" max="3590" width="21.28515625" customWidth="1"/>
    <col min="3591" max="3591" width="38" customWidth="1"/>
    <col min="3842" max="3842" width="63" customWidth="1"/>
    <col min="3843" max="3843" width="22.42578125" customWidth="1"/>
    <col min="3844" max="3844" width="17" customWidth="1"/>
    <col min="3845" max="3845" width="22.7109375" customWidth="1"/>
    <col min="3846" max="3846" width="21.28515625" customWidth="1"/>
    <col min="3847" max="3847" width="38" customWidth="1"/>
    <col min="4098" max="4098" width="63" customWidth="1"/>
    <col min="4099" max="4099" width="22.42578125" customWidth="1"/>
    <col min="4100" max="4100" width="17" customWidth="1"/>
    <col min="4101" max="4101" width="22.7109375" customWidth="1"/>
    <col min="4102" max="4102" width="21.28515625" customWidth="1"/>
    <col min="4103" max="4103" width="38" customWidth="1"/>
    <col min="4354" max="4354" width="63" customWidth="1"/>
    <col min="4355" max="4355" width="22.42578125" customWidth="1"/>
    <col min="4356" max="4356" width="17" customWidth="1"/>
    <col min="4357" max="4357" width="22.7109375" customWidth="1"/>
    <col min="4358" max="4358" width="21.28515625" customWidth="1"/>
    <col min="4359" max="4359" width="38" customWidth="1"/>
    <col min="4610" max="4610" width="63" customWidth="1"/>
    <col min="4611" max="4611" width="22.42578125" customWidth="1"/>
    <col min="4612" max="4612" width="17" customWidth="1"/>
    <col min="4613" max="4613" width="22.7109375" customWidth="1"/>
    <col min="4614" max="4614" width="21.28515625" customWidth="1"/>
    <col min="4615" max="4615" width="38" customWidth="1"/>
    <col min="4866" max="4866" width="63" customWidth="1"/>
    <col min="4867" max="4867" width="22.42578125" customWidth="1"/>
    <col min="4868" max="4868" width="17" customWidth="1"/>
    <col min="4869" max="4869" width="22.7109375" customWidth="1"/>
    <col min="4870" max="4870" width="21.28515625" customWidth="1"/>
    <col min="4871" max="4871" width="38" customWidth="1"/>
    <col min="5122" max="5122" width="63" customWidth="1"/>
    <col min="5123" max="5123" width="22.42578125" customWidth="1"/>
    <col min="5124" max="5124" width="17" customWidth="1"/>
    <col min="5125" max="5125" width="22.7109375" customWidth="1"/>
    <col min="5126" max="5126" width="21.28515625" customWidth="1"/>
    <col min="5127" max="5127" width="38" customWidth="1"/>
    <col min="5378" max="5378" width="63" customWidth="1"/>
    <col min="5379" max="5379" width="22.42578125" customWidth="1"/>
    <col min="5380" max="5380" width="17" customWidth="1"/>
    <col min="5381" max="5381" width="22.7109375" customWidth="1"/>
    <col min="5382" max="5382" width="21.28515625" customWidth="1"/>
    <col min="5383" max="5383" width="38" customWidth="1"/>
    <col min="5634" max="5634" width="63" customWidth="1"/>
    <col min="5635" max="5635" width="22.42578125" customWidth="1"/>
    <col min="5636" max="5636" width="17" customWidth="1"/>
    <col min="5637" max="5637" width="22.7109375" customWidth="1"/>
    <col min="5638" max="5638" width="21.28515625" customWidth="1"/>
    <col min="5639" max="5639" width="38" customWidth="1"/>
    <col min="5890" max="5890" width="63" customWidth="1"/>
    <col min="5891" max="5891" width="22.42578125" customWidth="1"/>
    <col min="5892" max="5892" width="17" customWidth="1"/>
    <col min="5893" max="5893" width="22.7109375" customWidth="1"/>
    <col min="5894" max="5894" width="21.28515625" customWidth="1"/>
    <col min="5895" max="5895" width="38" customWidth="1"/>
    <col min="6146" max="6146" width="63" customWidth="1"/>
    <col min="6147" max="6147" width="22.42578125" customWidth="1"/>
    <col min="6148" max="6148" width="17" customWidth="1"/>
    <col min="6149" max="6149" width="22.7109375" customWidth="1"/>
    <col min="6150" max="6150" width="21.28515625" customWidth="1"/>
    <col min="6151" max="6151" width="38" customWidth="1"/>
    <col min="6402" max="6402" width="63" customWidth="1"/>
    <col min="6403" max="6403" width="22.42578125" customWidth="1"/>
    <col min="6404" max="6404" width="17" customWidth="1"/>
    <col min="6405" max="6405" width="22.7109375" customWidth="1"/>
    <col min="6406" max="6406" width="21.28515625" customWidth="1"/>
    <col min="6407" max="6407" width="38" customWidth="1"/>
    <col min="6658" max="6658" width="63" customWidth="1"/>
    <col min="6659" max="6659" width="22.42578125" customWidth="1"/>
    <col min="6660" max="6660" width="17" customWidth="1"/>
    <col min="6661" max="6661" width="22.7109375" customWidth="1"/>
    <col min="6662" max="6662" width="21.28515625" customWidth="1"/>
    <col min="6663" max="6663" width="38" customWidth="1"/>
    <col min="6914" max="6914" width="63" customWidth="1"/>
    <col min="6915" max="6915" width="22.42578125" customWidth="1"/>
    <col min="6916" max="6916" width="17" customWidth="1"/>
    <col min="6917" max="6917" width="22.7109375" customWidth="1"/>
    <col min="6918" max="6918" width="21.28515625" customWidth="1"/>
    <col min="6919" max="6919" width="38" customWidth="1"/>
    <col min="7170" max="7170" width="63" customWidth="1"/>
    <col min="7171" max="7171" width="22.42578125" customWidth="1"/>
    <col min="7172" max="7172" width="17" customWidth="1"/>
    <col min="7173" max="7173" width="22.7109375" customWidth="1"/>
    <col min="7174" max="7174" width="21.28515625" customWidth="1"/>
    <col min="7175" max="7175" width="38" customWidth="1"/>
    <col min="7426" max="7426" width="63" customWidth="1"/>
    <col min="7427" max="7427" width="22.42578125" customWidth="1"/>
    <col min="7428" max="7428" width="17" customWidth="1"/>
    <col min="7429" max="7429" width="22.7109375" customWidth="1"/>
    <col min="7430" max="7430" width="21.28515625" customWidth="1"/>
    <col min="7431" max="7431" width="38" customWidth="1"/>
    <col min="7682" max="7682" width="63" customWidth="1"/>
    <col min="7683" max="7683" width="22.42578125" customWidth="1"/>
    <col min="7684" max="7684" width="17" customWidth="1"/>
    <col min="7685" max="7685" width="22.7109375" customWidth="1"/>
    <col min="7686" max="7686" width="21.28515625" customWidth="1"/>
    <col min="7687" max="7687" width="38" customWidth="1"/>
    <col min="7938" max="7938" width="63" customWidth="1"/>
    <col min="7939" max="7939" width="22.42578125" customWidth="1"/>
    <col min="7940" max="7940" width="17" customWidth="1"/>
    <col min="7941" max="7941" width="22.7109375" customWidth="1"/>
    <col min="7942" max="7942" width="21.28515625" customWidth="1"/>
    <col min="7943" max="7943" width="38" customWidth="1"/>
    <col min="8194" max="8194" width="63" customWidth="1"/>
    <col min="8195" max="8195" width="22.42578125" customWidth="1"/>
    <col min="8196" max="8196" width="17" customWidth="1"/>
    <col min="8197" max="8197" width="22.7109375" customWidth="1"/>
    <col min="8198" max="8198" width="21.28515625" customWidth="1"/>
    <col min="8199" max="8199" width="38" customWidth="1"/>
    <col min="8450" max="8450" width="63" customWidth="1"/>
    <col min="8451" max="8451" width="22.42578125" customWidth="1"/>
    <col min="8452" max="8452" width="17" customWidth="1"/>
    <col min="8453" max="8453" width="22.7109375" customWidth="1"/>
    <col min="8454" max="8454" width="21.28515625" customWidth="1"/>
    <col min="8455" max="8455" width="38" customWidth="1"/>
    <col min="8706" max="8706" width="63" customWidth="1"/>
    <col min="8707" max="8707" width="22.42578125" customWidth="1"/>
    <col min="8708" max="8708" width="17" customWidth="1"/>
    <col min="8709" max="8709" width="22.7109375" customWidth="1"/>
    <col min="8710" max="8710" width="21.28515625" customWidth="1"/>
    <col min="8711" max="8711" width="38" customWidth="1"/>
    <col min="8962" max="8962" width="63" customWidth="1"/>
    <col min="8963" max="8963" width="22.42578125" customWidth="1"/>
    <col min="8964" max="8964" width="17" customWidth="1"/>
    <col min="8965" max="8965" width="22.7109375" customWidth="1"/>
    <col min="8966" max="8966" width="21.28515625" customWidth="1"/>
    <col min="8967" max="8967" width="38" customWidth="1"/>
    <col min="9218" max="9218" width="63" customWidth="1"/>
    <col min="9219" max="9219" width="22.42578125" customWidth="1"/>
    <col min="9220" max="9220" width="17" customWidth="1"/>
    <col min="9221" max="9221" width="22.7109375" customWidth="1"/>
    <col min="9222" max="9222" width="21.28515625" customWidth="1"/>
    <col min="9223" max="9223" width="38" customWidth="1"/>
    <col min="9474" max="9474" width="63" customWidth="1"/>
    <col min="9475" max="9475" width="22.42578125" customWidth="1"/>
    <col min="9476" max="9476" width="17" customWidth="1"/>
    <col min="9477" max="9477" width="22.7109375" customWidth="1"/>
    <col min="9478" max="9478" width="21.28515625" customWidth="1"/>
    <col min="9479" max="9479" width="38" customWidth="1"/>
    <col min="9730" max="9730" width="63" customWidth="1"/>
    <col min="9731" max="9731" width="22.42578125" customWidth="1"/>
    <col min="9732" max="9732" width="17" customWidth="1"/>
    <col min="9733" max="9733" width="22.7109375" customWidth="1"/>
    <col min="9734" max="9734" width="21.28515625" customWidth="1"/>
    <col min="9735" max="9735" width="38" customWidth="1"/>
    <col min="9986" max="9986" width="63" customWidth="1"/>
    <col min="9987" max="9987" width="22.42578125" customWidth="1"/>
    <col min="9988" max="9988" width="17" customWidth="1"/>
    <col min="9989" max="9989" width="22.7109375" customWidth="1"/>
    <col min="9990" max="9990" width="21.28515625" customWidth="1"/>
    <col min="9991" max="9991" width="38" customWidth="1"/>
    <col min="10242" max="10242" width="63" customWidth="1"/>
    <col min="10243" max="10243" width="22.42578125" customWidth="1"/>
    <col min="10244" max="10244" width="17" customWidth="1"/>
    <col min="10245" max="10245" width="22.7109375" customWidth="1"/>
    <col min="10246" max="10246" width="21.28515625" customWidth="1"/>
    <col min="10247" max="10247" width="38" customWidth="1"/>
    <col min="10498" max="10498" width="63" customWidth="1"/>
    <col min="10499" max="10499" width="22.42578125" customWidth="1"/>
    <col min="10500" max="10500" width="17" customWidth="1"/>
    <col min="10501" max="10501" width="22.7109375" customWidth="1"/>
    <col min="10502" max="10502" width="21.28515625" customWidth="1"/>
    <col min="10503" max="10503" width="38" customWidth="1"/>
    <col min="10754" max="10754" width="63" customWidth="1"/>
    <col min="10755" max="10755" width="22.42578125" customWidth="1"/>
    <col min="10756" max="10756" width="17" customWidth="1"/>
    <col min="10757" max="10757" width="22.7109375" customWidth="1"/>
    <col min="10758" max="10758" width="21.28515625" customWidth="1"/>
    <col min="10759" max="10759" width="38" customWidth="1"/>
    <col min="11010" max="11010" width="63" customWidth="1"/>
    <col min="11011" max="11011" width="22.42578125" customWidth="1"/>
    <col min="11012" max="11012" width="17" customWidth="1"/>
    <col min="11013" max="11013" width="22.7109375" customWidth="1"/>
    <col min="11014" max="11014" width="21.28515625" customWidth="1"/>
    <col min="11015" max="11015" width="38" customWidth="1"/>
    <col min="11266" max="11266" width="63" customWidth="1"/>
    <col min="11267" max="11267" width="22.42578125" customWidth="1"/>
    <col min="11268" max="11268" width="17" customWidth="1"/>
    <col min="11269" max="11269" width="22.7109375" customWidth="1"/>
    <col min="11270" max="11270" width="21.28515625" customWidth="1"/>
    <col min="11271" max="11271" width="38" customWidth="1"/>
    <col min="11522" max="11522" width="63" customWidth="1"/>
    <col min="11523" max="11523" width="22.42578125" customWidth="1"/>
    <col min="11524" max="11524" width="17" customWidth="1"/>
    <col min="11525" max="11525" width="22.7109375" customWidth="1"/>
    <col min="11526" max="11526" width="21.28515625" customWidth="1"/>
    <col min="11527" max="11527" width="38" customWidth="1"/>
    <col min="11778" max="11778" width="63" customWidth="1"/>
    <col min="11779" max="11779" width="22.42578125" customWidth="1"/>
    <col min="11780" max="11780" width="17" customWidth="1"/>
    <col min="11781" max="11781" width="22.7109375" customWidth="1"/>
    <col min="11782" max="11782" width="21.28515625" customWidth="1"/>
    <col min="11783" max="11783" width="38" customWidth="1"/>
    <col min="12034" max="12034" width="63" customWidth="1"/>
    <col min="12035" max="12035" width="22.42578125" customWidth="1"/>
    <col min="12036" max="12036" width="17" customWidth="1"/>
    <col min="12037" max="12037" width="22.7109375" customWidth="1"/>
    <col min="12038" max="12038" width="21.28515625" customWidth="1"/>
    <col min="12039" max="12039" width="38" customWidth="1"/>
    <col min="12290" max="12290" width="63" customWidth="1"/>
    <col min="12291" max="12291" width="22.42578125" customWidth="1"/>
    <col min="12292" max="12292" width="17" customWidth="1"/>
    <col min="12293" max="12293" width="22.7109375" customWidth="1"/>
    <col min="12294" max="12294" width="21.28515625" customWidth="1"/>
    <col min="12295" max="12295" width="38" customWidth="1"/>
    <col min="12546" max="12546" width="63" customWidth="1"/>
    <col min="12547" max="12547" width="22.42578125" customWidth="1"/>
    <col min="12548" max="12548" width="17" customWidth="1"/>
    <col min="12549" max="12549" width="22.7109375" customWidth="1"/>
    <col min="12550" max="12550" width="21.28515625" customWidth="1"/>
    <col min="12551" max="12551" width="38" customWidth="1"/>
    <col min="12802" max="12802" width="63" customWidth="1"/>
    <col min="12803" max="12803" width="22.42578125" customWidth="1"/>
    <col min="12804" max="12804" width="17" customWidth="1"/>
    <col min="12805" max="12805" width="22.7109375" customWidth="1"/>
    <col min="12806" max="12806" width="21.28515625" customWidth="1"/>
    <col min="12807" max="12807" width="38" customWidth="1"/>
    <col min="13058" max="13058" width="63" customWidth="1"/>
    <col min="13059" max="13059" width="22.42578125" customWidth="1"/>
    <col min="13060" max="13060" width="17" customWidth="1"/>
    <col min="13061" max="13061" width="22.7109375" customWidth="1"/>
    <col min="13062" max="13062" width="21.28515625" customWidth="1"/>
    <col min="13063" max="13063" width="38" customWidth="1"/>
    <col min="13314" max="13314" width="63" customWidth="1"/>
    <col min="13315" max="13315" width="22.42578125" customWidth="1"/>
    <col min="13316" max="13316" width="17" customWidth="1"/>
    <col min="13317" max="13317" width="22.7109375" customWidth="1"/>
    <col min="13318" max="13318" width="21.28515625" customWidth="1"/>
    <col min="13319" max="13319" width="38" customWidth="1"/>
    <col min="13570" max="13570" width="63" customWidth="1"/>
    <col min="13571" max="13571" width="22.42578125" customWidth="1"/>
    <col min="13572" max="13572" width="17" customWidth="1"/>
    <col min="13573" max="13573" width="22.7109375" customWidth="1"/>
    <col min="13574" max="13574" width="21.28515625" customWidth="1"/>
    <col min="13575" max="13575" width="38" customWidth="1"/>
    <col min="13826" max="13826" width="63" customWidth="1"/>
    <col min="13827" max="13827" width="22.42578125" customWidth="1"/>
    <col min="13828" max="13828" width="17" customWidth="1"/>
    <col min="13829" max="13829" width="22.7109375" customWidth="1"/>
    <col min="13830" max="13830" width="21.28515625" customWidth="1"/>
    <col min="13831" max="13831" width="38" customWidth="1"/>
    <col min="14082" max="14082" width="63" customWidth="1"/>
    <col min="14083" max="14083" width="22.42578125" customWidth="1"/>
    <col min="14084" max="14084" width="17" customWidth="1"/>
    <col min="14085" max="14085" width="22.7109375" customWidth="1"/>
    <col min="14086" max="14086" width="21.28515625" customWidth="1"/>
    <col min="14087" max="14087" width="38" customWidth="1"/>
    <col min="14338" max="14338" width="63" customWidth="1"/>
    <col min="14339" max="14339" width="22.42578125" customWidth="1"/>
    <col min="14340" max="14340" width="17" customWidth="1"/>
    <col min="14341" max="14341" width="22.7109375" customWidth="1"/>
    <col min="14342" max="14342" width="21.28515625" customWidth="1"/>
    <col min="14343" max="14343" width="38" customWidth="1"/>
    <col min="14594" max="14594" width="63" customWidth="1"/>
    <col min="14595" max="14595" width="22.42578125" customWidth="1"/>
    <col min="14596" max="14596" width="17" customWidth="1"/>
    <col min="14597" max="14597" width="22.7109375" customWidth="1"/>
    <col min="14598" max="14598" width="21.28515625" customWidth="1"/>
    <col min="14599" max="14599" width="38" customWidth="1"/>
    <col min="14850" max="14850" width="63" customWidth="1"/>
    <col min="14851" max="14851" width="22.42578125" customWidth="1"/>
    <col min="14852" max="14852" width="17" customWidth="1"/>
    <col min="14853" max="14853" width="22.7109375" customWidth="1"/>
    <col min="14854" max="14854" width="21.28515625" customWidth="1"/>
    <col min="14855" max="14855" width="38" customWidth="1"/>
    <col min="15106" max="15106" width="63" customWidth="1"/>
    <col min="15107" max="15107" width="22.42578125" customWidth="1"/>
    <col min="15108" max="15108" width="17" customWidth="1"/>
    <col min="15109" max="15109" width="22.7109375" customWidth="1"/>
    <col min="15110" max="15110" width="21.28515625" customWidth="1"/>
    <col min="15111" max="15111" width="38" customWidth="1"/>
    <col min="15362" max="15362" width="63" customWidth="1"/>
    <col min="15363" max="15363" width="22.42578125" customWidth="1"/>
    <col min="15364" max="15364" width="17" customWidth="1"/>
    <col min="15365" max="15365" width="22.7109375" customWidth="1"/>
    <col min="15366" max="15366" width="21.28515625" customWidth="1"/>
    <col min="15367" max="15367" width="38" customWidth="1"/>
    <col min="15618" max="15618" width="63" customWidth="1"/>
    <col min="15619" max="15619" width="22.42578125" customWidth="1"/>
    <col min="15620" max="15620" width="17" customWidth="1"/>
    <col min="15621" max="15621" width="22.7109375" customWidth="1"/>
    <col min="15622" max="15622" width="21.28515625" customWidth="1"/>
    <col min="15623" max="15623" width="38" customWidth="1"/>
    <col min="15874" max="15874" width="63" customWidth="1"/>
    <col min="15875" max="15875" width="22.42578125" customWidth="1"/>
    <col min="15876" max="15876" width="17" customWidth="1"/>
    <col min="15877" max="15877" width="22.7109375" customWidth="1"/>
    <col min="15878" max="15878" width="21.28515625" customWidth="1"/>
    <col min="15879" max="15879" width="38" customWidth="1"/>
    <col min="16130" max="16130" width="63" customWidth="1"/>
    <col min="16131" max="16131" width="22.42578125" customWidth="1"/>
    <col min="16132" max="16132" width="17" customWidth="1"/>
    <col min="16133" max="16133" width="22.7109375" customWidth="1"/>
    <col min="16134" max="16134" width="21.28515625" customWidth="1"/>
    <col min="16135" max="16135" width="38" customWidth="1"/>
  </cols>
  <sheetData>
    <row r="1" spans="2:7" ht="20.25" x14ac:dyDescent="0.3">
      <c r="G1" s="211" t="s">
        <v>268</v>
      </c>
    </row>
    <row r="2" spans="2:7" ht="27.75" x14ac:dyDescent="0.4">
      <c r="B2" s="292" t="s">
        <v>290</v>
      </c>
      <c r="C2" s="292"/>
      <c r="D2" s="292"/>
      <c r="E2" s="292"/>
      <c r="F2" s="292"/>
      <c r="G2" s="292"/>
    </row>
    <row r="3" spans="2:7" ht="18" x14ac:dyDescent="0.25">
      <c r="B3" s="293" t="s">
        <v>269</v>
      </c>
      <c r="C3" s="293"/>
      <c r="D3" s="293"/>
      <c r="E3" s="293"/>
      <c r="F3" s="293"/>
      <c r="G3" s="293"/>
    </row>
    <row r="5" spans="2:7" x14ac:dyDescent="0.2">
      <c r="B5" s="70" t="s">
        <v>270</v>
      </c>
    </row>
    <row r="7" spans="2:7" ht="20.25" x14ac:dyDescent="0.3">
      <c r="B7" s="70" t="s">
        <v>271</v>
      </c>
      <c r="C7" s="212">
        <f ca="1">COTIZADOR!D16</f>
        <v>41</v>
      </c>
      <c r="D7" s="176" t="s">
        <v>272</v>
      </c>
    </row>
    <row r="8" spans="2:7" x14ac:dyDescent="0.2">
      <c r="B8" s="70"/>
    </row>
    <row r="9" spans="2:7" ht="18" x14ac:dyDescent="0.25">
      <c r="B9" s="70" t="s">
        <v>273</v>
      </c>
      <c r="C9" s="213">
        <f>COTIZADOR!D12</f>
        <v>100000</v>
      </c>
    </row>
    <row r="11" spans="2:7" ht="20.25" x14ac:dyDescent="0.3">
      <c r="B11" s="70" t="s">
        <v>291</v>
      </c>
      <c r="C11" s="214">
        <v>1</v>
      </c>
      <c r="D11" s="70" t="s">
        <v>274</v>
      </c>
    </row>
    <row r="12" spans="2:7" ht="20.25" x14ac:dyDescent="0.3">
      <c r="B12" s="70"/>
      <c r="C12" s="214"/>
      <c r="D12" s="71"/>
    </row>
    <row r="13" spans="2:7" ht="20.25" x14ac:dyDescent="0.3">
      <c r="B13" s="70"/>
      <c r="C13" s="214"/>
      <c r="D13" s="70"/>
    </row>
    <row r="15" spans="2:7" ht="25.5" x14ac:dyDescent="0.2">
      <c r="B15" s="215" t="s">
        <v>275</v>
      </c>
      <c r="C15" s="75" t="s">
        <v>66</v>
      </c>
      <c r="D15" s="75" t="s">
        <v>276</v>
      </c>
      <c r="E15" s="75" t="s">
        <v>67</v>
      </c>
      <c r="F15" s="75" t="s">
        <v>68</v>
      </c>
      <c r="G15" s="75" t="s">
        <v>277</v>
      </c>
    </row>
    <row r="16" spans="2:7" ht="20.100000000000001" customHeight="1" x14ac:dyDescent="0.2"/>
    <row r="17" spans="2:8" ht="20.100000000000001" customHeight="1" x14ac:dyDescent="0.2">
      <c r="B17" t="s">
        <v>278</v>
      </c>
      <c r="C17" s="90">
        <f>C9</f>
        <v>100000</v>
      </c>
      <c r="D17">
        <f ca="1">VLOOKUP($C$7,TABLA!C10:M109,10)/VLOOKUP($C$7,TABLA!C10:M109,8)*0.5</f>
        <v>1.1978155339805827E-3</v>
      </c>
      <c r="E17">
        <f ca="1">+C17*D17</f>
        <v>119.78155339805826</v>
      </c>
      <c r="F17" s="223">
        <f ca="1">+E17/0.5</f>
        <v>239.56310679611653</v>
      </c>
      <c r="G17" s="216" t="s">
        <v>279</v>
      </c>
    </row>
    <row r="18" spans="2:8" ht="20.100000000000001" customHeight="1" x14ac:dyDescent="0.2">
      <c r="C18" s="90"/>
      <c r="G18" s="216"/>
    </row>
    <row r="19" spans="2:8" ht="20.100000000000001" customHeight="1" x14ac:dyDescent="0.2">
      <c r="B19" t="s">
        <v>280</v>
      </c>
      <c r="C19" s="90">
        <f>COTIZADOR!R2</f>
        <v>100000</v>
      </c>
      <c r="D19" s="71">
        <f>+PREVISIONAL!E12</f>
        <v>3.127718965575811E-4</v>
      </c>
      <c r="E19">
        <f>+C19*D19</f>
        <v>31.277189655758111</v>
      </c>
      <c r="F19" s="90">
        <f>+E19/0.5</f>
        <v>62.554379311516222</v>
      </c>
      <c r="G19" s="216" t="s">
        <v>281</v>
      </c>
    </row>
    <row r="20" spans="2:8" ht="20.100000000000001" customHeight="1" x14ac:dyDescent="0.2">
      <c r="C20" s="90"/>
      <c r="G20" s="216" t="s">
        <v>282</v>
      </c>
    </row>
    <row r="21" spans="2:8" ht="20.100000000000001" customHeight="1" x14ac:dyDescent="0.2">
      <c r="B21" t="s">
        <v>283</v>
      </c>
      <c r="C21" s="90">
        <f>COTIZADOR!R3</f>
        <v>4500</v>
      </c>
      <c r="D21" s="71">
        <f>+PREVISIONAL!E12*5</f>
        <v>1.5638594827879055E-3</v>
      </c>
      <c r="E21">
        <f>+C21*D21</f>
        <v>7.0373676725455745</v>
      </c>
      <c r="F21" s="90">
        <f>+E21/0.5</f>
        <v>14.074735345091149</v>
      </c>
      <c r="G21" s="216" t="s">
        <v>284</v>
      </c>
    </row>
    <row r="22" spans="2:8" ht="20.100000000000001" customHeight="1" x14ac:dyDescent="0.2">
      <c r="C22" s="90"/>
      <c r="G22" s="216" t="s">
        <v>282</v>
      </c>
      <c r="H22" s="90"/>
    </row>
    <row r="23" spans="2:8" ht="20.100000000000001" customHeight="1" x14ac:dyDescent="0.2">
      <c r="B23" t="s">
        <v>285</v>
      </c>
      <c r="C23" s="90">
        <f>COTIZADOR!R4</f>
        <v>3000</v>
      </c>
      <c r="D23" s="115">
        <f>+'CUADROS RESUMEN'!H24*1.25</f>
        <v>4.0874949343634275E-3</v>
      </c>
      <c r="E23">
        <f>+C23*D23</f>
        <v>12.262484803090283</v>
      </c>
      <c r="F23" s="90">
        <f>+E23/0.5</f>
        <v>24.524969606180566</v>
      </c>
      <c r="G23" s="216" t="s">
        <v>286</v>
      </c>
      <c r="H23" s="90"/>
    </row>
    <row r="24" spans="2:8" ht="20.100000000000001" customHeight="1" x14ac:dyDescent="0.2">
      <c r="C24" s="90"/>
      <c r="G24" s="216" t="s">
        <v>282</v>
      </c>
      <c r="H24" s="90"/>
    </row>
    <row r="25" spans="2:8" ht="20.100000000000001" customHeight="1" x14ac:dyDescent="0.2">
      <c r="B25" s="71" t="s">
        <v>287</v>
      </c>
      <c r="C25" s="90">
        <f>COTIZADOR!R5</f>
        <v>2500</v>
      </c>
      <c r="D25">
        <f ca="1">VLOOKUP($C$7,[1]TABLA!$C$10:$M$109,10)/VLOOKUP($C$7,[1]TABLA!$C$10:$M$109,8)*0.5</f>
        <v>1.1978155339805827E-3</v>
      </c>
      <c r="E25">
        <f ca="1">+C25*D25</f>
        <v>2.9945388349514568</v>
      </c>
      <c r="F25" s="90">
        <f ca="1">+E25/0.5</f>
        <v>5.9890776699029136</v>
      </c>
      <c r="G25" s="216" t="s">
        <v>279</v>
      </c>
    </row>
    <row r="26" spans="2:8" ht="20.100000000000001" customHeight="1" thickBot="1" x14ac:dyDescent="0.25">
      <c r="B26" s="47" t="s">
        <v>1</v>
      </c>
      <c r="C26" s="217">
        <f>SUM(C17:C23)</f>
        <v>207500</v>
      </c>
      <c r="D26" s="47"/>
      <c r="E26" s="47"/>
      <c r="F26" s="217">
        <f ca="1">SUM(F17:F25)</f>
        <v>346.7062687288074</v>
      </c>
      <c r="G26" s="47"/>
    </row>
    <row r="27" spans="2:8" ht="13.5" thickTop="1" x14ac:dyDescent="0.2"/>
    <row r="29" spans="2:8" ht="20.25" x14ac:dyDescent="0.3">
      <c r="B29" s="214" t="s">
        <v>288</v>
      </c>
      <c r="C29" s="214" t="s">
        <v>289</v>
      </c>
      <c r="D29" s="218">
        <f ca="1">+C11*F26</f>
        <v>346.7062687288074</v>
      </c>
    </row>
  </sheetData>
  <mergeCells count="2">
    <mergeCell ref="B2:G2"/>
    <mergeCell ref="B3:G3"/>
  </mergeCells>
  <pageMargins left="1.4960629921259843" right="0.70866141732283472" top="0.74803149606299213" bottom="0.74803149606299213" header="0.31496062992125984" footer="0.31496062992125984"/>
  <pageSetup paperSize="9" scale="89" orientation="landscape" horizontalDpi="0" verticalDpi="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N110"/>
  <sheetViews>
    <sheetView workbookViewId="0">
      <selection activeCell="A6" sqref="A6:H6"/>
    </sheetView>
  </sheetViews>
  <sheetFormatPr defaultColWidth="11.42578125" defaultRowHeight="12.75" x14ac:dyDescent="0.2"/>
  <cols>
    <col min="5" max="5" width="2.7109375" customWidth="1"/>
    <col min="6" max="6" width="12.5703125" customWidth="1"/>
    <col min="7" max="7" width="3.28515625" customWidth="1"/>
    <col min="10" max="10" width="12.7109375" bestFit="1" customWidth="1"/>
    <col min="11" max="11" width="13.7109375" bestFit="1" customWidth="1"/>
    <col min="261" max="261" width="0.140625" customWidth="1"/>
    <col min="262" max="262" width="12.5703125" customWidth="1"/>
    <col min="263" max="263" width="0.140625" customWidth="1"/>
    <col min="266" max="266" width="12.7109375" bestFit="1" customWidth="1"/>
    <col min="267" max="267" width="13.7109375" bestFit="1" customWidth="1"/>
    <col min="517" max="517" width="0.140625" customWidth="1"/>
    <col min="518" max="518" width="12.5703125" customWidth="1"/>
    <col min="519" max="519" width="0.140625" customWidth="1"/>
    <col min="522" max="522" width="12.7109375" bestFit="1" customWidth="1"/>
    <col min="523" max="523" width="13.7109375" bestFit="1" customWidth="1"/>
    <col min="773" max="773" width="0.140625" customWidth="1"/>
    <col min="774" max="774" width="12.5703125" customWidth="1"/>
    <col min="775" max="775" width="0.140625" customWidth="1"/>
    <col min="778" max="778" width="12.7109375" bestFit="1" customWidth="1"/>
    <col min="779" max="779" width="13.7109375" bestFit="1" customWidth="1"/>
    <col min="1029" max="1029" width="0.140625" customWidth="1"/>
    <col min="1030" max="1030" width="12.5703125" customWidth="1"/>
    <col min="1031" max="1031" width="0.140625" customWidth="1"/>
    <col min="1034" max="1034" width="12.7109375" bestFit="1" customWidth="1"/>
    <col min="1035" max="1035" width="13.7109375" bestFit="1" customWidth="1"/>
    <col min="1285" max="1285" width="0.140625" customWidth="1"/>
    <col min="1286" max="1286" width="12.5703125" customWidth="1"/>
    <col min="1287" max="1287" width="0.140625" customWidth="1"/>
    <col min="1290" max="1290" width="12.7109375" bestFit="1" customWidth="1"/>
    <col min="1291" max="1291" width="13.7109375" bestFit="1" customWidth="1"/>
    <col min="1541" max="1541" width="0.140625" customWidth="1"/>
    <col min="1542" max="1542" width="12.5703125" customWidth="1"/>
    <col min="1543" max="1543" width="0.140625" customWidth="1"/>
    <col min="1546" max="1546" width="12.7109375" bestFit="1" customWidth="1"/>
    <col min="1547" max="1547" width="13.7109375" bestFit="1" customWidth="1"/>
    <col min="1797" max="1797" width="0.140625" customWidth="1"/>
    <col min="1798" max="1798" width="12.5703125" customWidth="1"/>
    <col min="1799" max="1799" width="0.140625" customWidth="1"/>
    <col min="1802" max="1802" width="12.7109375" bestFit="1" customWidth="1"/>
    <col min="1803" max="1803" width="13.7109375" bestFit="1" customWidth="1"/>
    <col min="2053" max="2053" width="0.140625" customWidth="1"/>
    <col min="2054" max="2054" width="12.5703125" customWidth="1"/>
    <col min="2055" max="2055" width="0.140625" customWidth="1"/>
    <col min="2058" max="2058" width="12.7109375" bestFit="1" customWidth="1"/>
    <col min="2059" max="2059" width="13.7109375" bestFit="1" customWidth="1"/>
    <col min="2309" max="2309" width="0.140625" customWidth="1"/>
    <col min="2310" max="2310" width="12.5703125" customWidth="1"/>
    <col min="2311" max="2311" width="0.140625" customWidth="1"/>
    <col min="2314" max="2314" width="12.7109375" bestFit="1" customWidth="1"/>
    <col min="2315" max="2315" width="13.7109375" bestFit="1" customWidth="1"/>
    <col min="2565" max="2565" width="0.140625" customWidth="1"/>
    <col min="2566" max="2566" width="12.5703125" customWidth="1"/>
    <col min="2567" max="2567" width="0.140625" customWidth="1"/>
    <col min="2570" max="2570" width="12.7109375" bestFit="1" customWidth="1"/>
    <col min="2571" max="2571" width="13.7109375" bestFit="1" customWidth="1"/>
    <col min="2821" max="2821" width="0.140625" customWidth="1"/>
    <col min="2822" max="2822" width="12.5703125" customWidth="1"/>
    <col min="2823" max="2823" width="0.140625" customWidth="1"/>
    <col min="2826" max="2826" width="12.7109375" bestFit="1" customWidth="1"/>
    <col min="2827" max="2827" width="13.7109375" bestFit="1" customWidth="1"/>
    <col min="3077" max="3077" width="0.140625" customWidth="1"/>
    <col min="3078" max="3078" width="12.5703125" customWidth="1"/>
    <col min="3079" max="3079" width="0.140625" customWidth="1"/>
    <col min="3082" max="3082" width="12.7109375" bestFit="1" customWidth="1"/>
    <col min="3083" max="3083" width="13.7109375" bestFit="1" customWidth="1"/>
    <col min="3333" max="3333" width="0.140625" customWidth="1"/>
    <col min="3334" max="3334" width="12.5703125" customWidth="1"/>
    <col min="3335" max="3335" width="0.140625" customWidth="1"/>
    <col min="3338" max="3338" width="12.7109375" bestFit="1" customWidth="1"/>
    <col min="3339" max="3339" width="13.7109375" bestFit="1" customWidth="1"/>
    <col min="3589" max="3589" width="0.140625" customWidth="1"/>
    <col min="3590" max="3590" width="12.5703125" customWidth="1"/>
    <col min="3591" max="3591" width="0.140625" customWidth="1"/>
    <col min="3594" max="3594" width="12.7109375" bestFit="1" customWidth="1"/>
    <col min="3595" max="3595" width="13.7109375" bestFit="1" customWidth="1"/>
    <col min="3845" max="3845" width="0.140625" customWidth="1"/>
    <col min="3846" max="3846" width="12.5703125" customWidth="1"/>
    <col min="3847" max="3847" width="0.140625" customWidth="1"/>
    <col min="3850" max="3850" width="12.7109375" bestFit="1" customWidth="1"/>
    <col min="3851" max="3851" width="13.7109375" bestFit="1" customWidth="1"/>
    <col min="4101" max="4101" width="0.140625" customWidth="1"/>
    <col min="4102" max="4102" width="12.5703125" customWidth="1"/>
    <col min="4103" max="4103" width="0.140625" customWidth="1"/>
    <col min="4106" max="4106" width="12.7109375" bestFit="1" customWidth="1"/>
    <col min="4107" max="4107" width="13.7109375" bestFit="1" customWidth="1"/>
    <col min="4357" max="4357" width="0.140625" customWidth="1"/>
    <col min="4358" max="4358" width="12.5703125" customWidth="1"/>
    <col min="4359" max="4359" width="0.140625" customWidth="1"/>
    <col min="4362" max="4362" width="12.7109375" bestFit="1" customWidth="1"/>
    <col min="4363" max="4363" width="13.7109375" bestFit="1" customWidth="1"/>
    <col min="4613" max="4613" width="0.140625" customWidth="1"/>
    <col min="4614" max="4614" width="12.5703125" customWidth="1"/>
    <col min="4615" max="4615" width="0.140625" customWidth="1"/>
    <col min="4618" max="4618" width="12.7109375" bestFit="1" customWidth="1"/>
    <col min="4619" max="4619" width="13.7109375" bestFit="1" customWidth="1"/>
    <col min="4869" max="4869" width="0.140625" customWidth="1"/>
    <col min="4870" max="4870" width="12.5703125" customWidth="1"/>
    <col min="4871" max="4871" width="0.140625" customWidth="1"/>
    <col min="4874" max="4874" width="12.7109375" bestFit="1" customWidth="1"/>
    <col min="4875" max="4875" width="13.7109375" bestFit="1" customWidth="1"/>
    <col min="5125" max="5125" width="0.140625" customWidth="1"/>
    <col min="5126" max="5126" width="12.5703125" customWidth="1"/>
    <col min="5127" max="5127" width="0.140625" customWidth="1"/>
    <col min="5130" max="5130" width="12.7109375" bestFit="1" customWidth="1"/>
    <col min="5131" max="5131" width="13.7109375" bestFit="1" customWidth="1"/>
    <col min="5381" max="5381" width="0.140625" customWidth="1"/>
    <col min="5382" max="5382" width="12.5703125" customWidth="1"/>
    <col min="5383" max="5383" width="0.140625" customWidth="1"/>
    <col min="5386" max="5386" width="12.7109375" bestFit="1" customWidth="1"/>
    <col min="5387" max="5387" width="13.7109375" bestFit="1" customWidth="1"/>
    <col min="5637" max="5637" width="0.140625" customWidth="1"/>
    <col min="5638" max="5638" width="12.5703125" customWidth="1"/>
    <col min="5639" max="5639" width="0.140625" customWidth="1"/>
    <col min="5642" max="5642" width="12.7109375" bestFit="1" customWidth="1"/>
    <col min="5643" max="5643" width="13.7109375" bestFit="1" customWidth="1"/>
    <col min="5893" max="5893" width="0.140625" customWidth="1"/>
    <col min="5894" max="5894" width="12.5703125" customWidth="1"/>
    <col min="5895" max="5895" width="0.140625" customWidth="1"/>
    <col min="5898" max="5898" width="12.7109375" bestFit="1" customWidth="1"/>
    <col min="5899" max="5899" width="13.7109375" bestFit="1" customWidth="1"/>
    <col min="6149" max="6149" width="0.140625" customWidth="1"/>
    <col min="6150" max="6150" width="12.5703125" customWidth="1"/>
    <col min="6151" max="6151" width="0.140625" customWidth="1"/>
    <col min="6154" max="6154" width="12.7109375" bestFit="1" customWidth="1"/>
    <col min="6155" max="6155" width="13.7109375" bestFit="1" customWidth="1"/>
    <col min="6405" max="6405" width="0.140625" customWidth="1"/>
    <col min="6406" max="6406" width="12.5703125" customWidth="1"/>
    <col min="6407" max="6407" width="0.140625" customWidth="1"/>
    <col min="6410" max="6410" width="12.7109375" bestFit="1" customWidth="1"/>
    <col min="6411" max="6411" width="13.7109375" bestFit="1" customWidth="1"/>
    <col min="6661" max="6661" width="0.140625" customWidth="1"/>
    <col min="6662" max="6662" width="12.5703125" customWidth="1"/>
    <col min="6663" max="6663" width="0.140625" customWidth="1"/>
    <col min="6666" max="6666" width="12.7109375" bestFit="1" customWidth="1"/>
    <col min="6667" max="6667" width="13.7109375" bestFit="1" customWidth="1"/>
    <col min="6917" max="6917" width="0.140625" customWidth="1"/>
    <col min="6918" max="6918" width="12.5703125" customWidth="1"/>
    <col min="6919" max="6919" width="0.140625" customWidth="1"/>
    <col min="6922" max="6922" width="12.7109375" bestFit="1" customWidth="1"/>
    <col min="6923" max="6923" width="13.7109375" bestFit="1" customWidth="1"/>
    <col min="7173" max="7173" width="0.140625" customWidth="1"/>
    <col min="7174" max="7174" width="12.5703125" customWidth="1"/>
    <col min="7175" max="7175" width="0.140625" customWidth="1"/>
    <col min="7178" max="7178" width="12.7109375" bestFit="1" customWidth="1"/>
    <col min="7179" max="7179" width="13.7109375" bestFit="1" customWidth="1"/>
    <col min="7429" max="7429" width="0.140625" customWidth="1"/>
    <col min="7430" max="7430" width="12.5703125" customWidth="1"/>
    <col min="7431" max="7431" width="0.140625" customWidth="1"/>
    <col min="7434" max="7434" width="12.7109375" bestFit="1" customWidth="1"/>
    <col min="7435" max="7435" width="13.7109375" bestFit="1" customWidth="1"/>
    <col min="7685" max="7685" width="0.140625" customWidth="1"/>
    <col min="7686" max="7686" width="12.5703125" customWidth="1"/>
    <col min="7687" max="7687" width="0.140625" customWidth="1"/>
    <col min="7690" max="7690" width="12.7109375" bestFit="1" customWidth="1"/>
    <col min="7691" max="7691" width="13.7109375" bestFit="1" customWidth="1"/>
    <col min="7941" max="7941" width="0.140625" customWidth="1"/>
    <col min="7942" max="7942" width="12.5703125" customWidth="1"/>
    <col min="7943" max="7943" width="0.140625" customWidth="1"/>
    <col min="7946" max="7946" width="12.7109375" bestFit="1" customWidth="1"/>
    <col min="7947" max="7947" width="13.7109375" bestFit="1" customWidth="1"/>
    <col min="8197" max="8197" width="0.140625" customWidth="1"/>
    <col min="8198" max="8198" width="12.5703125" customWidth="1"/>
    <col min="8199" max="8199" width="0.140625" customWidth="1"/>
    <col min="8202" max="8202" width="12.7109375" bestFit="1" customWidth="1"/>
    <col min="8203" max="8203" width="13.7109375" bestFit="1" customWidth="1"/>
    <col min="8453" max="8453" width="0.140625" customWidth="1"/>
    <col min="8454" max="8454" width="12.5703125" customWidth="1"/>
    <col min="8455" max="8455" width="0.140625" customWidth="1"/>
    <col min="8458" max="8458" width="12.7109375" bestFit="1" customWidth="1"/>
    <col min="8459" max="8459" width="13.7109375" bestFit="1" customWidth="1"/>
    <col min="8709" max="8709" width="0.140625" customWidth="1"/>
    <col min="8710" max="8710" width="12.5703125" customWidth="1"/>
    <col min="8711" max="8711" width="0.140625" customWidth="1"/>
    <col min="8714" max="8714" width="12.7109375" bestFit="1" customWidth="1"/>
    <col min="8715" max="8715" width="13.7109375" bestFit="1" customWidth="1"/>
    <col min="8965" max="8965" width="0.140625" customWidth="1"/>
    <col min="8966" max="8966" width="12.5703125" customWidth="1"/>
    <col min="8967" max="8967" width="0.140625" customWidth="1"/>
    <col min="8970" max="8970" width="12.7109375" bestFit="1" customWidth="1"/>
    <col min="8971" max="8971" width="13.7109375" bestFit="1" customWidth="1"/>
    <col min="9221" max="9221" width="0.140625" customWidth="1"/>
    <col min="9222" max="9222" width="12.5703125" customWidth="1"/>
    <col min="9223" max="9223" width="0.140625" customWidth="1"/>
    <col min="9226" max="9226" width="12.7109375" bestFit="1" customWidth="1"/>
    <col min="9227" max="9227" width="13.7109375" bestFit="1" customWidth="1"/>
    <col min="9477" max="9477" width="0.140625" customWidth="1"/>
    <col min="9478" max="9478" width="12.5703125" customWidth="1"/>
    <col min="9479" max="9479" width="0.140625" customWidth="1"/>
    <col min="9482" max="9482" width="12.7109375" bestFit="1" customWidth="1"/>
    <col min="9483" max="9483" width="13.7109375" bestFit="1" customWidth="1"/>
    <col min="9733" max="9733" width="0.140625" customWidth="1"/>
    <col min="9734" max="9734" width="12.5703125" customWidth="1"/>
    <col min="9735" max="9735" width="0.140625" customWidth="1"/>
    <col min="9738" max="9738" width="12.7109375" bestFit="1" customWidth="1"/>
    <col min="9739" max="9739" width="13.7109375" bestFit="1" customWidth="1"/>
    <col min="9989" max="9989" width="0.140625" customWidth="1"/>
    <col min="9990" max="9990" width="12.5703125" customWidth="1"/>
    <col min="9991" max="9991" width="0.140625" customWidth="1"/>
    <col min="9994" max="9994" width="12.7109375" bestFit="1" customWidth="1"/>
    <col min="9995" max="9995" width="13.7109375" bestFit="1" customWidth="1"/>
    <col min="10245" max="10245" width="0.140625" customWidth="1"/>
    <col min="10246" max="10246" width="12.5703125" customWidth="1"/>
    <col min="10247" max="10247" width="0.140625" customWidth="1"/>
    <col min="10250" max="10250" width="12.7109375" bestFit="1" customWidth="1"/>
    <col min="10251" max="10251" width="13.7109375" bestFit="1" customWidth="1"/>
    <col min="10501" max="10501" width="0.140625" customWidth="1"/>
    <col min="10502" max="10502" width="12.5703125" customWidth="1"/>
    <col min="10503" max="10503" width="0.140625" customWidth="1"/>
    <col min="10506" max="10506" width="12.7109375" bestFit="1" customWidth="1"/>
    <col min="10507" max="10507" width="13.7109375" bestFit="1" customWidth="1"/>
    <col min="10757" max="10757" width="0.140625" customWidth="1"/>
    <col min="10758" max="10758" width="12.5703125" customWidth="1"/>
    <col min="10759" max="10759" width="0.140625" customWidth="1"/>
    <col min="10762" max="10762" width="12.7109375" bestFit="1" customWidth="1"/>
    <col min="10763" max="10763" width="13.7109375" bestFit="1" customWidth="1"/>
    <col min="11013" max="11013" width="0.140625" customWidth="1"/>
    <col min="11014" max="11014" width="12.5703125" customWidth="1"/>
    <col min="11015" max="11015" width="0.140625" customWidth="1"/>
    <col min="11018" max="11018" width="12.7109375" bestFit="1" customWidth="1"/>
    <col min="11019" max="11019" width="13.7109375" bestFit="1" customWidth="1"/>
    <col min="11269" max="11269" width="0.140625" customWidth="1"/>
    <col min="11270" max="11270" width="12.5703125" customWidth="1"/>
    <col min="11271" max="11271" width="0.140625" customWidth="1"/>
    <col min="11274" max="11274" width="12.7109375" bestFit="1" customWidth="1"/>
    <col min="11275" max="11275" width="13.7109375" bestFit="1" customWidth="1"/>
    <col min="11525" max="11525" width="0.140625" customWidth="1"/>
    <col min="11526" max="11526" width="12.5703125" customWidth="1"/>
    <col min="11527" max="11527" width="0.140625" customWidth="1"/>
    <col min="11530" max="11530" width="12.7109375" bestFit="1" customWidth="1"/>
    <col min="11531" max="11531" width="13.7109375" bestFit="1" customWidth="1"/>
    <col min="11781" max="11781" width="0.140625" customWidth="1"/>
    <col min="11782" max="11782" width="12.5703125" customWidth="1"/>
    <col min="11783" max="11783" width="0.140625" customWidth="1"/>
    <col min="11786" max="11786" width="12.7109375" bestFit="1" customWidth="1"/>
    <col min="11787" max="11787" width="13.7109375" bestFit="1" customWidth="1"/>
    <col min="12037" max="12037" width="0.140625" customWidth="1"/>
    <col min="12038" max="12038" width="12.5703125" customWidth="1"/>
    <col min="12039" max="12039" width="0.140625" customWidth="1"/>
    <col min="12042" max="12042" width="12.7109375" bestFit="1" customWidth="1"/>
    <col min="12043" max="12043" width="13.7109375" bestFit="1" customWidth="1"/>
    <col min="12293" max="12293" width="0.140625" customWidth="1"/>
    <col min="12294" max="12294" width="12.5703125" customWidth="1"/>
    <col min="12295" max="12295" width="0.140625" customWidth="1"/>
    <col min="12298" max="12298" width="12.7109375" bestFit="1" customWidth="1"/>
    <col min="12299" max="12299" width="13.7109375" bestFit="1" customWidth="1"/>
    <col min="12549" max="12549" width="0.140625" customWidth="1"/>
    <col min="12550" max="12550" width="12.5703125" customWidth="1"/>
    <col min="12551" max="12551" width="0.140625" customWidth="1"/>
    <col min="12554" max="12554" width="12.7109375" bestFit="1" customWidth="1"/>
    <col min="12555" max="12555" width="13.7109375" bestFit="1" customWidth="1"/>
    <col min="12805" max="12805" width="0.140625" customWidth="1"/>
    <col min="12806" max="12806" width="12.5703125" customWidth="1"/>
    <col min="12807" max="12807" width="0.140625" customWidth="1"/>
    <col min="12810" max="12810" width="12.7109375" bestFit="1" customWidth="1"/>
    <col min="12811" max="12811" width="13.7109375" bestFit="1" customWidth="1"/>
    <col min="13061" max="13061" width="0.140625" customWidth="1"/>
    <col min="13062" max="13062" width="12.5703125" customWidth="1"/>
    <col min="13063" max="13063" width="0.140625" customWidth="1"/>
    <col min="13066" max="13066" width="12.7109375" bestFit="1" customWidth="1"/>
    <col min="13067" max="13067" width="13.7109375" bestFit="1" customWidth="1"/>
    <col min="13317" max="13317" width="0.140625" customWidth="1"/>
    <col min="13318" max="13318" width="12.5703125" customWidth="1"/>
    <col min="13319" max="13319" width="0.140625" customWidth="1"/>
    <col min="13322" max="13322" width="12.7109375" bestFit="1" customWidth="1"/>
    <col min="13323" max="13323" width="13.7109375" bestFit="1" customWidth="1"/>
    <col min="13573" max="13573" width="0.140625" customWidth="1"/>
    <col min="13574" max="13574" width="12.5703125" customWidth="1"/>
    <col min="13575" max="13575" width="0.140625" customWidth="1"/>
    <col min="13578" max="13578" width="12.7109375" bestFit="1" customWidth="1"/>
    <col min="13579" max="13579" width="13.7109375" bestFit="1" customWidth="1"/>
    <col min="13829" max="13829" width="0.140625" customWidth="1"/>
    <col min="13830" max="13830" width="12.5703125" customWidth="1"/>
    <col min="13831" max="13831" width="0.140625" customWidth="1"/>
    <col min="13834" max="13834" width="12.7109375" bestFit="1" customWidth="1"/>
    <col min="13835" max="13835" width="13.7109375" bestFit="1" customWidth="1"/>
    <col min="14085" max="14085" width="0.140625" customWidth="1"/>
    <col min="14086" max="14086" width="12.5703125" customWidth="1"/>
    <col min="14087" max="14087" width="0.140625" customWidth="1"/>
    <col min="14090" max="14090" width="12.7109375" bestFit="1" customWidth="1"/>
    <col min="14091" max="14091" width="13.7109375" bestFit="1" customWidth="1"/>
    <col min="14341" max="14341" width="0.140625" customWidth="1"/>
    <col min="14342" max="14342" width="12.5703125" customWidth="1"/>
    <col min="14343" max="14343" width="0.140625" customWidth="1"/>
    <col min="14346" max="14346" width="12.7109375" bestFit="1" customWidth="1"/>
    <col min="14347" max="14347" width="13.7109375" bestFit="1" customWidth="1"/>
    <col min="14597" max="14597" width="0.140625" customWidth="1"/>
    <col min="14598" max="14598" width="12.5703125" customWidth="1"/>
    <col min="14599" max="14599" width="0.140625" customWidth="1"/>
    <col min="14602" max="14602" width="12.7109375" bestFit="1" customWidth="1"/>
    <col min="14603" max="14603" width="13.7109375" bestFit="1" customWidth="1"/>
    <col min="14853" max="14853" width="0.140625" customWidth="1"/>
    <col min="14854" max="14854" width="12.5703125" customWidth="1"/>
    <col min="14855" max="14855" width="0.140625" customWidth="1"/>
    <col min="14858" max="14858" width="12.7109375" bestFit="1" customWidth="1"/>
    <col min="14859" max="14859" width="13.7109375" bestFit="1" customWidth="1"/>
    <col min="15109" max="15109" width="0.140625" customWidth="1"/>
    <col min="15110" max="15110" width="12.5703125" customWidth="1"/>
    <col min="15111" max="15111" width="0.140625" customWidth="1"/>
    <col min="15114" max="15114" width="12.7109375" bestFit="1" customWidth="1"/>
    <col min="15115" max="15115" width="13.7109375" bestFit="1" customWidth="1"/>
    <col min="15365" max="15365" width="0.140625" customWidth="1"/>
    <col min="15366" max="15366" width="12.5703125" customWidth="1"/>
    <col min="15367" max="15367" width="0.140625" customWidth="1"/>
    <col min="15370" max="15370" width="12.7109375" bestFit="1" customWidth="1"/>
    <col min="15371" max="15371" width="13.7109375" bestFit="1" customWidth="1"/>
    <col min="15621" max="15621" width="0.140625" customWidth="1"/>
    <col min="15622" max="15622" width="12.5703125" customWidth="1"/>
    <col min="15623" max="15623" width="0.140625" customWidth="1"/>
    <col min="15626" max="15626" width="12.7109375" bestFit="1" customWidth="1"/>
    <col min="15627" max="15627" width="13.7109375" bestFit="1" customWidth="1"/>
    <col min="15877" max="15877" width="0.140625" customWidth="1"/>
    <col min="15878" max="15878" width="12.5703125" customWidth="1"/>
    <col min="15879" max="15879" width="0.140625" customWidth="1"/>
    <col min="15882" max="15882" width="12.7109375" bestFit="1" customWidth="1"/>
    <col min="15883" max="15883" width="13.7109375" bestFit="1" customWidth="1"/>
    <col min="16133" max="16133" width="0.140625" customWidth="1"/>
    <col min="16134" max="16134" width="12.5703125" customWidth="1"/>
    <col min="16135" max="16135" width="0.140625" customWidth="1"/>
    <col min="16138" max="16138" width="12.7109375" bestFit="1" customWidth="1"/>
    <col min="16139" max="16139" width="13.7109375" bestFit="1" customWidth="1"/>
  </cols>
  <sheetData>
    <row r="3" spans="3:13" x14ac:dyDescent="0.2">
      <c r="M3" s="70" t="s">
        <v>69</v>
      </c>
    </row>
    <row r="4" spans="3:13" ht="18" x14ac:dyDescent="0.25">
      <c r="C4" s="294" t="s">
        <v>254</v>
      </c>
      <c r="D4" s="294"/>
      <c r="E4" s="294"/>
      <c r="F4" s="294"/>
      <c r="G4" s="294"/>
      <c r="H4" s="294"/>
      <c r="I4" s="294"/>
      <c r="J4" s="294"/>
      <c r="K4" s="294"/>
      <c r="L4" s="294"/>
      <c r="M4" s="294"/>
    </row>
    <row r="5" spans="3:13" ht="15.75" x14ac:dyDescent="0.25">
      <c r="C5" s="279" t="s">
        <v>255</v>
      </c>
      <c r="D5" s="279"/>
      <c r="E5" s="279"/>
      <c r="F5" s="279"/>
      <c r="G5" s="279"/>
      <c r="H5" s="279"/>
      <c r="I5" s="279"/>
      <c r="J5" s="279"/>
      <c r="K5" s="279"/>
      <c r="L5" s="279"/>
      <c r="M5" s="162"/>
    </row>
    <row r="6" spans="3:13" x14ac:dyDescent="0.2">
      <c r="D6" s="279" t="s">
        <v>256</v>
      </c>
      <c r="E6" s="279"/>
      <c r="F6" s="279"/>
      <c r="G6" s="279"/>
      <c r="H6" s="279"/>
      <c r="I6" s="279"/>
      <c r="J6" s="279"/>
      <c r="K6" s="279"/>
      <c r="L6" s="175">
        <v>0.03</v>
      </c>
    </row>
    <row r="7" spans="3:13" x14ac:dyDescent="0.2">
      <c r="D7" s="176"/>
      <c r="E7" s="176"/>
      <c r="F7" s="177">
        <v>0.75</v>
      </c>
      <c r="G7" s="177">
        <v>0</v>
      </c>
      <c r="H7" s="176"/>
      <c r="I7" s="176"/>
      <c r="J7" s="176"/>
      <c r="K7" s="176"/>
      <c r="L7" s="178"/>
    </row>
    <row r="8" spans="3:13" ht="13.5" thickBot="1" x14ac:dyDescent="0.25">
      <c r="C8">
        <v>1</v>
      </c>
      <c r="D8">
        <f>+C8+1</f>
        <v>2</v>
      </c>
      <c r="F8">
        <v>3</v>
      </c>
      <c r="G8">
        <v>4</v>
      </c>
      <c r="H8">
        <v>5</v>
      </c>
      <c r="I8">
        <f>+H8+1</f>
        <v>6</v>
      </c>
      <c r="J8">
        <f>+I8+1</f>
        <v>7</v>
      </c>
      <c r="K8">
        <f>+J8+1</f>
        <v>8</v>
      </c>
      <c r="L8">
        <f>+K8+1</f>
        <v>9</v>
      </c>
      <c r="M8">
        <f>+L8+1</f>
        <v>10</v>
      </c>
    </row>
    <row r="9" spans="3:13" ht="13.5" thickBot="1" x14ac:dyDescent="0.25">
      <c r="C9" s="179" t="s">
        <v>257</v>
      </c>
      <c r="D9" s="180" t="s">
        <v>258</v>
      </c>
      <c r="E9" s="180" t="s">
        <v>259</v>
      </c>
      <c r="F9" s="180" t="s">
        <v>260</v>
      </c>
      <c r="G9" s="180" t="s">
        <v>261</v>
      </c>
      <c r="H9" s="180" t="s">
        <v>262</v>
      </c>
      <c r="I9" s="180" t="s">
        <v>263</v>
      </c>
      <c r="J9" s="180" t="s">
        <v>264</v>
      </c>
      <c r="K9" s="180" t="s">
        <v>265</v>
      </c>
      <c r="L9" s="180" t="s">
        <v>266</v>
      </c>
      <c r="M9" s="181" t="s">
        <v>267</v>
      </c>
    </row>
    <row r="10" spans="3:13" x14ac:dyDescent="0.2">
      <c r="C10" s="182">
        <v>0</v>
      </c>
      <c r="D10" s="183">
        <v>10000000</v>
      </c>
      <c r="E10" s="184">
        <f>4.18/1000</f>
        <v>4.1799999999999997E-3</v>
      </c>
      <c r="F10" s="185">
        <f>+E10*$F$7</f>
        <v>3.1349999999999998E-3</v>
      </c>
      <c r="G10" s="183">
        <f>+E10*$G$7</f>
        <v>0</v>
      </c>
      <c r="H10" s="184">
        <f>+F10+G10</f>
        <v>3.1349999999999998E-3</v>
      </c>
      <c r="I10" s="186">
        <f t="shared" ref="I10:I73" si="0">+D10*H10</f>
        <v>31349.999999999996</v>
      </c>
      <c r="J10" s="187">
        <f t="shared" ref="J10:J73" si="1">+D10*(1/(1+$L$6))^C10</f>
        <v>10000000</v>
      </c>
      <c r="K10" s="187">
        <f>SUM(J10:$J$109)</f>
        <v>299043463.97565204</v>
      </c>
      <c r="L10" s="187">
        <f t="shared" ref="L10:L73" si="2">+I10*(1/(1.03))^C11</f>
        <v>30436.893203883494</v>
      </c>
      <c r="M10" s="188">
        <f>SUM(L10:L109)</f>
        <v>1288969.2823995403</v>
      </c>
    </row>
    <row r="11" spans="3:13" x14ac:dyDescent="0.2">
      <c r="C11" s="189">
        <f>+C10+1</f>
        <v>1</v>
      </c>
      <c r="D11" s="190">
        <f t="shared" ref="D11:D74" si="3">+D10-(D10*H10)</f>
        <v>9968650</v>
      </c>
      <c r="E11" s="191">
        <v>1.07E-3</v>
      </c>
      <c r="F11" s="192">
        <f t="shared" ref="F11:F74" si="4">+E11*$F$7</f>
        <v>8.0250000000000004E-4</v>
      </c>
      <c r="G11" s="84">
        <f t="shared" ref="G11:G74" si="5">+E11*$G$7</f>
        <v>0</v>
      </c>
      <c r="H11" s="191">
        <f t="shared" ref="H11:H74" si="6">+F11+G11</f>
        <v>8.0250000000000004E-4</v>
      </c>
      <c r="I11" s="190">
        <f t="shared" si="0"/>
        <v>7999.841625</v>
      </c>
      <c r="J11" s="193">
        <f t="shared" si="1"/>
        <v>9678300.9708737861</v>
      </c>
      <c r="K11" s="193">
        <f>SUM(J11:$J$109)</f>
        <v>289043463.97565204</v>
      </c>
      <c r="L11" s="193">
        <f t="shared" si="2"/>
        <v>7540.617989442926</v>
      </c>
      <c r="M11" s="194">
        <f t="shared" ref="M11:M74" si="7">SUM(L11:L110)</f>
        <v>1258532.3891956566</v>
      </c>
    </row>
    <row r="12" spans="3:13" x14ac:dyDescent="0.2">
      <c r="C12" s="189">
        <f t="shared" ref="C12:C75" si="8">+C11+1</f>
        <v>2</v>
      </c>
      <c r="D12" s="190">
        <f t="shared" si="3"/>
        <v>9960650.1583750006</v>
      </c>
      <c r="E12" s="191">
        <v>9.8999999999999999E-4</v>
      </c>
      <c r="F12" s="192">
        <f t="shared" si="4"/>
        <v>7.425E-4</v>
      </c>
      <c r="G12" s="84">
        <f t="shared" si="5"/>
        <v>0</v>
      </c>
      <c r="H12" s="191">
        <f t="shared" si="6"/>
        <v>7.425E-4</v>
      </c>
      <c r="I12" s="190">
        <f t="shared" si="0"/>
        <v>7395.7827425934383</v>
      </c>
      <c r="J12" s="193">
        <f t="shared" si="1"/>
        <v>9388868.091596758</v>
      </c>
      <c r="K12" s="193">
        <f>SUM(J12:$J$109)</f>
        <v>279365163.00477827</v>
      </c>
      <c r="L12" s="193">
        <f t="shared" si="2"/>
        <v>6768.1888912724207</v>
      </c>
      <c r="M12" s="194">
        <f t="shared" si="7"/>
        <v>1250991.7712062136</v>
      </c>
    </row>
    <row r="13" spans="3:13" x14ac:dyDescent="0.2">
      <c r="C13" s="189">
        <f t="shared" si="8"/>
        <v>3</v>
      </c>
      <c r="D13" s="190">
        <f t="shared" si="3"/>
        <v>9953254.3756324071</v>
      </c>
      <c r="E13" s="191">
        <v>9.7999999999999997E-4</v>
      </c>
      <c r="F13" s="192">
        <f t="shared" si="4"/>
        <v>7.3499999999999998E-4</v>
      </c>
      <c r="G13" s="84">
        <f t="shared" si="5"/>
        <v>0</v>
      </c>
      <c r="H13" s="191">
        <f t="shared" si="6"/>
        <v>7.3499999999999998E-4</v>
      </c>
      <c r="I13" s="190">
        <f t="shared" si="0"/>
        <v>7315.6419660898191</v>
      </c>
      <c r="J13" s="193">
        <f t="shared" si="1"/>
        <v>9108637.725280337</v>
      </c>
      <c r="K13" s="193">
        <f>SUM(J13:$J$109)</f>
        <v>269976294.91318154</v>
      </c>
      <c r="L13" s="193">
        <f t="shared" si="2"/>
        <v>6499.8531340592699</v>
      </c>
      <c r="M13" s="194">
        <f t="shared" si="7"/>
        <v>1244223.5823149413</v>
      </c>
    </row>
    <row r="14" spans="3:13" x14ac:dyDescent="0.2">
      <c r="C14" s="189">
        <f t="shared" si="8"/>
        <v>4</v>
      </c>
      <c r="D14" s="190">
        <f t="shared" si="3"/>
        <v>9945938.7336663175</v>
      </c>
      <c r="E14" s="191">
        <v>9.5E-4</v>
      </c>
      <c r="F14" s="192">
        <f t="shared" si="4"/>
        <v>7.1250000000000003E-4</v>
      </c>
      <c r="G14" s="84">
        <f t="shared" si="5"/>
        <v>0</v>
      </c>
      <c r="H14" s="191">
        <f t="shared" si="6"/>
        <v>7.1250000000000003E-4</v>
      </c>
      <c r="I14" s="190">
        <f t="shared" si="0"/>
        <v>7086.4813477372518</v>
      </c>
      <c r="J14" s="193">
        <f t="shared" si="1"/>
        <v>8836837.7442254908</v>
      </c>
      <c r="K14" s="193">
        <f>SUM(J14:$J$109)</f>
        <v>260867657.1879012</v>
      </c>
      <c r="L14" s="193">
        <f t="shared" si="2"/>
        <v>6112.8610609326824</v>
      </c>
      <c r="M14" s="194">
        <f t="shared" si="7"/>
        <v>1237723.729180882</v>
      </c>
    </row>
    <row r="15" spans="3:13" x14ac:dyDescent="0.2">
      <c r="C15" s="189">
        <f t="shared" si="8"/>
        <v>5</v>
      </c>
      <c r="D15" s="190">
        <f t="shared" si="3"/>
        <v>9938852.2523185797</v>
      </c>
      <c r="E15" s="191">
        <v>8.9999999999999998E-4</v>
      </c>
      <c r="F15" s="192">
        <f t="shared" si="4"/>
        <v>6.7500000000000004E-4</v>
      </c>
      <c r="G15" s="84">
        <f t="shared" si="5"/>
        <v>0</v>
      </c>
      <c r="H15" s="191">
        <f t="shared" si="6"/>
        <v>6.7500000000000004E-4</v>
      </c>
      <c r="I15" s="190">
        <f t="shared" si="0"/>
        <v>6708.7252703150416</v>
      </c>
      <c r="J15" s="193">
        <f t="shared" si="1"/>
        <v>8573341.2595463395</v>
      </c>
      <c r="K15" s="193">
        <f>SUM(J15:$J$109)</f>
        <v>252030819.4436757</v>
      </c>
      <c r="L15" s="193">
        <f t="shared" si="2"/>
        <v>5618.451796304641</v>
      </c>
      <c r="M15" s="194">
        <f t="shared" si="7"/>
        <v>1231610.8681199495</v>
      </c>
    </row>
    <row r="16" spans="3:13" x14ac:dyDescent="0.2">
      <c r="C16" s="189">
        <f t="shared" si="8"/>
        <v>6</v>
      </c>
      <c r="D16" s="190">
        <f t="shared" si="3"/>
        <v>9932143.5270482656</v>
      </c>
      <c r="E16" s="191">
        <v>8.5999999999999998E-4</v>
      </c>
      <c r="F16" s="192">
        <f t="shared" si="4"/>
        <v>6.4499999999999996E-4</v>
      </c>
      <c r="G16" s="84">
        <f t="shared" si="5"/>
        <v>0</v>
      </c>
      <c r="H16" s="191">
        <f t="shared" si="6"/>
        <v>6.4499999999999996E-4</v>
      </c>
      <c r="I16" s="190">
        <f t="shared" si="0"/>
        <v>6406.2325749461306</v>
      </c>
      <c r="J16" s="193">
        <f t="shared" si="1"/>
        <v>8318013.8390253857</v>
      </c>
      <c r="K16" s="193">
        <f>SUM(J16:$J$109)</f>
        <v>243457478.18412936</v>
      </c>
      <c r="L16" s="193">
        <f t="shared" si="2"/>
        <v>5208.8533263799745</v>
      </c>
      <c r="M16" s="194">
        <f t="shared" si="7"/>
        <v>1225992.4163236448</v>
      </c>
    </row>
    <row r="17" spans="3:13" x14ac:dyDescent="0.2">
      <c r="C17" s="189">
        <f t="shared" si="8"/>
        <v>7</v>
      </c>
      <c r="D17" s="190">
        <f t="shared" si="3"/>
        <v>9925737.2944733202</v>
      </c>
      <c r="E17" s="191">
        <v>8.0000000000000004E-4</v>
      </c>
      <c r="F17" s="192">
        <f t="shared" si="4"/>
        <v>6.0000000000000006E-4</v>
      </c>
      <c r="G17" s="84">
        <f t="shared" si="5"/>
        <v>0</v>
      </c>
      <c r="H17" s="191">
        <f t="shared" si="6"/>
        <v>6.0000000000000006E-4</v>
      </c>
      <c r="I17" s="190">
        <f t="shared" si="0"/>
        <v>5955.4423766839927</v>
      </c>
      <c r="J17" s="193">
        <f t="shared" si="1"/>
        <v>8070532.7379604029</v>
      </c>
      <c r="K17" s="193">
        <f>SUM(J17:$J$109)</f>
        <v>235139464.34510398</v>
      </c>
      <c r="L17" s="193">
        <f t="shared" si="2"/>
        <v>4701.2812065788758</v>
      </c>
      <c r="M17" s="194">
        <f t="shared" si="7"/>
        <v>1220783.5629972648</v>
      </c>
    </row>
    <row r="18" spans="3:13" x14ac:dyDescent="0.2">
      <c r="C18" s="189">
        <f t="shared" si="8"/>
        <v>8</v>
      </c>
      <c r="D18" s="190">
        <f t="shared" si="3"/>
        <v>9919781.8520966358</v>
      </c>
      <c r="E18" s="191">
        <v>7.6000000000000004E-4</v>
      </c>
      <c r="F18" s="192">
        <f t="shared" si="4"/>
        <v>5.6999999999999998E-4</v>
      </c>
      <c r="G18" s="84">
        <f t="shared" si="5"/>
        <v>0</v>
      </c>
      <c r="H18" s="191">
        <f t="shared" si="6"/>
        <v>5.6999999999999998E-4</v>
      </c>
      <c r="I18" s="190">
        <f t="shared" si="0"/>
        <v>5654.2756556950826</v>
      </c>
      <c r="J18" s="193">
        <f t="shared" si="1"/>
        <v>7830767.3964248793</v>
      </c>
      <c r="K18" s="193">
        <f>SUM(J18:$J$109)</f>
        <v>227068931.60714358</v>
      </c>
      <c r="L18" s="193">
        <f t="shared" si="2"/>
        <v>4333.5314718079435</v>
      </c>
      <c r="M18" s="194">
        <f t="shared" si="7"/>
        <v>1216082.2817906861</v>
      </c>
    </row>
    <row r="19" spans="3:13" x14ac:dyDescent="0.2">
      <c r="C19" s="189">
        <f t="shared" si="8"/>
        <v>9</v>
      </c>
      <c r="D19" s="190">
        <f t="shared" si="3"/>
        <v>9914127.5764409415</v>
      </c>
      <c r="E19" s="191">
        <v>7.3999999999999999E-4</v>
      </c>
      <c r="F19" s="192">
        <f t="shared" si="4"/>
        <v>5.5499999999999994E-4</v>
      </c>
      <c r="G19" s="84">
        <f t="shared" si="5"/>
        <v>0</v>
      </c>
      <c r="H19" s="191">
        <f t="shared" si="6"/>
        <v>5.5499999999999994E-4</v>
      </c>
      <c r="I19" s="190">
        <f t="shared" si="0"/>
        <v>5502.3408049247219</v>
      </c>
      <c r="J19" s="193">
        <f t="shared" si="1"/>
        <v>7598353.2611737065</v>
      </c>
      <c r="K19" s="193">
        <f>SUM(J19:$J$109)</f>
        <v>219238164.21071875</v>
      </c>
      <c r="L19" s="193">
        <f t="shared" si="2"/>
        <v>4094.2583106324337</v>
      </c>
      <c r="M19" s="194">
        <f t="shared" si="7"/>
        <v>1211748.7503188781</v>
      </c>
    </row>
    <row r="20" spans="3:13" x14ac:dyDescent="0.2">
      <c r="C20" s="189">
        <f t="shared" si="8"/>
        <v>10</v>
      </c>
      <c r="D20" s="190">
        <f t="shared" si="3"/>
        <v>9908625.2356360164</v>
      </c>
      <c r="E20" s="191">
        <v>7.2999999999999996E-4</v>
      </c>
      <c r="F20" s="192">
        <f t="shared" si="4"/>
        <v>5.4750000000000003E-4</v>
      </c>
      <c r="G20" s="84">
        <f t="shared" si="5"/>
        <v>0</v>
      </c>
      <c r="H20" s="191">
        <f t="shared" si="6"/>
        <v>5.4750000000000003E-4</v>
      </c>
      <c r="I20" s="190">
        <f t="shared" si="0"/>
        <v>5424.9723165107189</v>
      </c>
      <c r="J20" s="193">
        <f t="shared" si="1"/>
        <v>7372947.7428288879</v>
      </c>
      <c r="K20" s="193">
        <f>SUM(J20:$J$109)</f>
        <v>211639810.94954503</v>
      </c>
      <c r="L20" s="193">
        <f t="shared" si="2"/>
        <v>3919.1154264066176</v>
      </c>
      <c r="M20" s="194">
        <f t="shared" si="7"/>
        <v>1207654.4920082458</v>
      </c>
    </row>
    <row r="21" spans="3:13" x14ac:dyDescent="0.2">
      <c r="C21" s="189">
        <f t="shared" si="8"/>
        <v>11</v>
      </c>
      <c r="D21" s="190">
        <f t="shared" si="3"/>
        <v>9903200.2633195054</v>
      </c>
      <c r="E21" s="191">
        <v>7.6999999999999996E-4</v>
      </c>
      <c r="F21" s="192">
        <f t="shared" si="4"/>
        <v>5.775E-4</v>
      </c>
      <c r="G21" s="84">
        <f t="shared" si="5"/>
        <v>0</v>
      </c>
      <c r="H21" s="191">
        <f t="shared" si="6"/>
        <v>5.775E-4</v>
      </c>
      <c r="I21" s="190">
        <f t="shared" si="0"/>
        <v>5719.0981520670139</v>
      </c>
      <c r="J21" s="193">
        <f t="shared" si="1"/>
        <v>7154282.5766404755</v>
      </c>
      <c r="K21" s="193">
        <f>SUM(J21:$J$109)</f>
        <v>204266863.20671612</v>
      </c>
      <c r="L21" s="193">
        <f t="shared" si="2"/>
        <v>4011.2603767086157</v>
      </c>
      <c r="M21" s="194">
        <f t="shared" si="7"/>
        <v>1203735.3765818393</v>
      </c>
    </row>
    <row r="22" spans="3:13" x14ac:dyDescent="0.2">
      <c r="C22" s="189">
        <f t="shared" si="8"/>
        <v>12</v>
      </c>
      <c r="D22" s="190">
        <f t="shared" si="3"/>
        <v>9897481.1651674379</v>
      </c>
      <c r="E22" s="191">
        <v>8.4999999999999995E-4</v>
      </c>
      <c r="F22" s="192">
        <f t="shared" si="4"/>
        <v>6.3749999999999994E-4</v>
      </c>
      <c r="G22" s="84">
        <f t="shared" si="5"/>
        <v>0</v>
      </c>
      <c r="H22" s="191">
        <f t="shared" si="6"/>
        <v>6.3749999999999994E-4</v>
      </c>
      <c r="I22" s="190">
        <f t="shared" si="0"/>
        <v>6309.6442427942411</v>
      </c>
      <c r="J22" s="193">
        <f t="shared" si="1"/>
        <v>6941894.1538373446</v>
      </c>
      <c r="K22" s="193">
        <f>SUM(J22:$J$109)</f>
        <v>197112580.6300756</v>
      </c>
      <c r="L22" s="193">
        <f t="shared" si="2"/>
        <v>4296.5607020109774</v>
      </c>
      <c r="M22" s="194">
        <f t="shared" si="7"/>
        <v>1199724.1162051307</v>
      </c>
    </row>
    <row r="23" spans="3:13" x14ac:dyDescent="0.2">
      <c r="C23" s="189">
        <f t="shared" si="8"/>
        <v>13</v>
      </c>
      <c r="D23" s="190">
        <f t="shared" si="3"/>
        <v>9891171.5209246445</v>
      </c>
      <c r="E23" s="191">
        <v>9.8999999999999999E-4</v>
      </c>
      <c r="F23" s="192">
        <f t="shared" si="4"/>
        <v>7.425E-4</v>
      </c>
      <c r="G23" s="84">
        <f t="shared" si="5"/>
        <v>0</v>
      </c>
      <c r="H23" s="191">
        <f t="shared" si="6"/>
        <v>7.425E-4</v>
      </c>
      <c r="I23" s="190">
        <f t="shared" si="0"/>
        <v>7344.1948542865484</v>
      </c>
      <c r="J23" s="193">
        <f t="shared" si="1"/>
        <v>6735406.5012759939</v>
      </c>
      <c r="K23" s="193">
        <f>SUM(J23:$J$109)</f>
        <v>190170686.47623828</v>
      </c>
      <c r="L23" s="193">
        <f t="shared" si="2"/>
        <v>4855.3779875703158</v>
      </c>
      <c r="M23" s="194">
        <f t="shared" si="7"/>
        <v>1195427.5555031197</v>
      </c>
    </row>
    <row r="24" spans="3:13" x14ac:dyDescent="0.2">
      <c r="C24" s="189">
        <f t="shared" si="8"/>
        <v>14</v>
      </c>
      <c r="D24" s="190">
        <f t="shared" si="3"/>
        <v>9883827.3260703571</v>
      </c>
      <c r="E24" s="191">
        <v>1.15E-3</v>
      </c>
      <c r="F24" s="192">
        <f t="shared" si="4"/>
        <v>8.6249999999999999E-4</v>
      </c>
      <c r="G24" s="84">
        <f t="shared" si="5"/>
        <v>0</v>
      </c>
      <c r="H24" s="191">
        <f t="shared" si="6"/>
        <v>8.6249999999999999E-4</v>
      </c>
      <c r="I24" s="190">
        <f t="shared" si="0"/>
        <v>8524.8010687356837</v>
      </c>
      <c r="J24" s="193">
        <f t="shared" si="1"/>
        <v>6534374.2349017439</v>
      </c>
      <c r="K24" s="193">
        <f>SUM(J24:$J$109)</f>
        <v>183435279.97496223</v>
      </c>
      <c r="L24" s="193">
        <f t="shared" si="2"/>
        <v>5471.7454151483062</v>
      </c>
      <c r="M24" s="194">
        <f t="shared" si="7"/>
        <v>1190572.1775155494</v>
      </c>
    </row>
    <row r="25" spans="3:13" x14ac:dyDescent="0.2">
      <c r="C25" s="189">
        <f t="shared" si="8"/>
        <v>15</v>
      </c>
      <c r="D25" s="190">
        <f t="shared" si="3"/>
        <v>9875302.5250016209</v>
      </c>
      <c r="E25" s="191">
        <v>1.33E-3</v>
      </c>
      <c r="F25" s="192">
        <f t="shared" si="4"/>
        <v>9.9750000000000012E-4</v>
      </c>
      <c r="G25" s="84">
        <f t="shared" si="5"/>
        <v>0</v>
      </c>
      <c r="H25" s="191">
        <f t="shared" si="6"/>
        <v>9.9750000000000012E-4</v>
      </c>
      <c r="I25" s="190">
        <f t="shared" si="0"/>
        <v>9850.614268689118</v>
      </c>
      <c r="J25" s="193">
        <f t="shared" si="1"/>
        <v>6338580.9098292636</v>
      </c>
      <c r="K25" s="193">
        <f>SUM(J25:$J$109)</f>
        <v>176900905.74006051</v>
      </c>
      <c r="L25" s="193">
        <f t="shared" si="2"/>
        <v>6138.5771432569809</v>
      </c>
      <c r="M25" s="194">
        <f t="shared" si="7"/>
        <v>1185100.432100401</v>
      </c>
    </row>
    <row r="26" spans="3:13" x14ac:dyDescent="0.2">
      <c r="C26" s="189">
        <f t="shared" si="8"/>
        <v>16</v>
      </c>
      <c r="D26" s="190">
        <f t="shared" si="3"/>
        <v>9865451.9107329324</v>
      </c>
      <c r="E26" s="191">
        <v>1.5100000000000001E-3</v>
      </c>
      <c r="F26" s="192">
        <f t="shared" si="4"/>
        <v>1.1325E-3</v>
      </c>
      <c r="G26" s="84">
        <f t="shared" si="5"/>
        <v>0</v>
      </c>
      <c r="H26" s="191">
        <f t="shared" si="6"/>
        <v>1.1325E-3</v>
      </c>
      <c r="I26" s="190">
        <f t="shared" si="0"/>
        <v>11172.624288905046</v>
      </c>
      <c r="J26" s="193">
        <f t="shared" si="1"/>
        <v>6147823.471234668</v>
      </c>
      <c r="K26" s="193">
        <f>SUM(J26:$J$109)</f>
        <v>170562324.83023122</v>
      </c>
      <c r="L26" s="193">
        <f t="shared" si="2"/>
        <v>6759.6214380322926</v>
      </c>
      <c r="M26" s="194">
        <f t="shared" si="7"/>
        <v>1178961.854957144</v>
      </c>
    </row>
    <row r="27" spans="3:13" x14ac:dyDescent="0.2">
      <c r="C27" s="189">
        <f t="shared" si="8"/>
        <v>17</v>
      </c>
      <c r="D27" s="190">
        <f t="shared" si="3"/>
        <v>9854279.286444027</v>
      </c>
      <c r="E27" s="191">
        <v>1.67E-3</v>
      </c>
      <c r="F27" s="192">
        <f t="shared" si="4"/>
        <v>1.2525000000000001E-3</v>
      </c>
      <c r="G27" s="84">
        <f t="shared" si="5"/>
        <v>0</v>
      </c>
      <c r="H27" s="191">
        <f t="shared" si="6"/>
        <v>1.2525000000000001E-3</v>
      </c>
      <c r="I27" s="190">
        <f t="shared" si="0"/>
        <v>12342.484806271144</v>
      </c>
      <c r="J27" s="193">
        <f t="shared" si="1"/>
        <v>5962001.0302461116</v>
      </c>
      <c r="K27" s="193">
        <f>SUM(J27:$J$109)</f>
        <v>164414501.35899654</v>
      </c>
      <c r="L27" s="193">
        <f t="shared" si="2"/>
        <v>7249.9090197895675</v>
      </c>
      <c r="M27" s="194">
        <f t="shared" si="7"/>
        <v>1172202.2335191118</v>
      </c>
    </row>
    <row r="28" spans="3:13" x14ac:dyDescent="0.2">
      <c r="C28" s="189">
        <f t="shared" si="8"/>
        <v>18</v>
      </c>
      <c r="D28" s="190">
        <f t="shared" si="3"/>
        <v>9841936.8016377557</v>
      </c>
      <c r="E28" s="191">
        <v>1.7799999999999999E-3</v>
      </c>
      <c r="F28" s="192">
        <f t="shared" si="4"/>
        <v>1.3349999999999998E-3</v>
      </c>
      <c r="G28" s="84">
        <f t="shared" si="5"/>
        <v>0</v>
      </c>
      <c r="H28" s="191">
        <f t="shared" si="6"/>
        <v>1.3349999999999998E-3</v>
      </c>
      <c r="I28" s="190">
        <f t="shared" si="0"/>
        <v>13138.985630186402</v>
      </c>
      <c r="J28" s="193">
        <f t="shared" si="1"/>
        <v>5781100.6057822593</v>
      </c>
      <c r="K28" s="193">
        <f>SUM(J28:$J$109)</f>
        <v>158452500.32875046</v>
      </c>
      <c r="L28" s="193">
        <f t="shared" si="2"/>
        <v>7492.9799113779764</v>
      </c>
      <c r="M28" s="194">
        <f t="shared" si="7"/>
        <v>1164952.3244993221</v>
      </c>
    </row>
    <row r="29" spans="3:13" x14ac:dyDescent="0.2">
      <c r="C29" s="189">
        <f t="shared" si="8"/>
        <v>19</v>
      </c>
      <c r="D29" s="190">
        <f t="shared" si="3"/>
        <v>9828797.8160075694</v>
      </c>
      <c r="E29" s="191">
        <v>1.8600000000000001E-3</v>
      </c>
      <c r="F29" s="192">
        <f t="shared" si="4"/>
        <v>1.395E-3</v>
      </c>
      <c r="G29" s="84">
        <f t="shared" si="5"/>
        <v>0</v>
      </c>
      <c r="H29" s="191">
        <f t="shared" si="6"/>
        <v>1.395E-3</v>
      </c>
      <c r="I29" s="190">
        <f t="shared" si="0"/>
        <v>13711.172953330559</v>
      </c>
      <c r="J29" s="193">
        <f t="shared" si="1"/>
        <v>5605226.0548286801</v>
      </c>
      <c r="K29" s="193">
        <f>SUM(J29:$J$109)</f>
        <v>152671399.72296822</v>
      </c>
      <c r="L29" s="193">
        <f t="shared" si="2"/>
        <v>7591.5440257145719</v>
      </c>
      <c r="M29" s="194">
        <f t="shared" si="7"/>
        <v>1157459.3445879442</v>
      </c>
    </row>
    <row r="30" spans="3:13" x14ac:dyDescent="0.2">
      <c r="C30" s="189">
        <f t="shared" si="8"/>
        <v>20</v>
      </c>
      <c r="D30" s="190">
        <f t="shared" si="3"/>
        <v>9815086.6430542395</v>
      </c>
      <c r="E30" s="191">
        <v>1.9E-3</v>
      </c>
      <c r="F30" s="192">
        <f t="shared" si="4"/>
        <v>1.4250000000000001E-3</v>
      </c>
      <c r="G30" s="84">
        <f t="shared" si="5"/>
        <v>0</v>
      </c>
      <c r="H30" s="191">
        <f t="shared" si="6"/>
        <v>1.4250000000000001E-3</v>
      </c>
      <c r="I30" s="190">
        <f t="shared" si="0"/>
        <v>13986.498466352292</v>
      </c>
      <c r="J30" s="193">
        <f t="shared" si="1"/>
        <v>5434375.4994972767</v>
      </c>
      <c r="K30" s="193">
        <f>SUM(J30:$J$109)</f>
        <v>147066173.66813958</v>
      </c>
      <c r="L30" s="193">
        <f t="shared" si="2"/>
        <v>7518.4321230908927</v>
      </c>
      <c r="M30" s="194">
        <f t="shared" si="7"/>
        <v>1149867.8005622297</v>
      </c>
    </row>
    <row r="31" spans="3:13" x14ac:dyDescent="0.2">
      <c r="C31" s="189">
        <f t="shared" si="8"/>
        <v>21</v>
      </c>
      <c r="D31" s="190">
        <f t="shared" si="3"/>
        <v>9801100.1445878875</v>
      </c>
      <c r="E31" s="191">
        <v>1.91E-3</v>
      </c>
      <c r="F31" s="192">
        <f t="shared" si="4"/>
        <v>1.4325E-3</v>
      </c>
      <c r="G31" s="84">
        <f t="shared" si="5"/>
        <v>0</v>
      </c>
      <c r="H31" s="191">
        <f t="shared" si="6"/>
        <v>1.4325E-3</v>
      </c>
      <c r="I31" s="190">
        <f t="shared" si="0"/>
        <v>14040.075957122148</v>
      </c>
      <c r="J31" s="193">
        <f t="shared" si="1"/>
        <v>5268574.28583543</v>
      </c>
      <c r="K31" s="193">
        <f>SUM(J31:$J$109)</f>
        <v>141631798.16864231</v>
      </c>
      <c r="L31" s="193">
        <f t="shared" si="2"/>
        <v>7327.4103538439358</v>
      </c>
      <c r="M31" s="194">
        <f t="shared" si="7"/>
        <v>1142349.3684391386</v>
      </c>
    </row>
    <row r="32" spans="3:13" x14ac:dyDescent="0.2">
      <c r="C32" s="189">
        <f t="shared" si="8"/>
        <v>22</v>
      </c>
      <c r="D32" s="190">
        <f t="shared" si="3"/>
        <v>9787060.0686307661</v>
      </c>
      <c r="E32" s="191">
        <v>1.89E-3</v>
      </c>
      <c r="F32" s="192">
        <f t="shared" si="4"/>
        <v>1.4174999999999999E-3</v>
      </c>
      <c r="G32" s="84">
        <f t="shared" si="5"/>
        <v>0</v>
      </c>
      <c r="H32" s="191">
        <f t="shared" si="6"/>
        <v>1.4174999999999999E-3</v>
      </c>
      <c r="I32" s="190">
        <f t="shared" si="0"/>
        <v>13873.15764728411</v>
      </c>
      <c r="J32" s="193">
        <f t="shared" si="1"/>
        <v>5107793.2555057975</v>
      </c>
      <c r="K32" s="193">
        <f>SUM(J32:$J$109)</f>
        <v>136363223.88280693</v>
      </c>
      <c r="L32" s="193">
        <f t="shared" si="2"/>
        <v>7029.4145045431715</v>
      </c>
      <c r="M32" s="194">
        <f t="shared" si="7"/>
        <v>1135021.9580852948</v>
      </c>
    </row>
    <row r="33" spans="1:14" x14ac:dyDescent="0.2">
      <c r="C33" s="189">
        <f t="shared" si="8"/>
        <v>23</v>
      </c>
      <c r="D33" s="190">
        <f t="shared" si="3"/>
        <v>9773186.9109834824</v>
      </c>
      <c r="E33" s="191">
        <v>1.8600000000000001E-3</v>
      </c>
      <c r="F33" s="192">
        <f t="shared" si="4"/>
        <v>1.395E-3</v>
      </c>
      <c r="G33" s="84">
        <f t="shared" si="5"/>
        <v>0</v>
      </c>
      <c r="H33" s="191">
        <f t="shared" si="6"/>
        <v>1.395E-3</v>
      </c>
      <c r="I33" s="190">
        <f t="shared" si="0"/>
        <v>13633.595740821958</v>
      </c>
      <c r="J33" s="193">
        <f t="shared" si="1"/>
        <v>4951993.1636564257</v>
      </c>
      <c r="K33" s="193">
        <f>SUM(J33:$J$109)</f>
        <v>131255430.62730111</v>
      </c>
      <c r="L33" s="193">
        <f t="shared" si="2"/>
        <v>6706.8256925249643</v>
      </c>
      <c r="M33" s="194">
        <f t="shared" si="7"/>
        <v>1127992.5435807514</v>
      </c>
    </row>
    <row r="34" spans="1:14" x14ac:dyDescent="0.2">
      <c r="C34" s="189">
        <f t="shared" si="8"/>
        <v>24</v>
      </c>
      <c r="D34" s="190">
        <f t="shared" si="3"/>
        <v>9759553.3152426612</v>
      </c>
      <c r="E34" s="191">
        <v>1.82E-3</v>
      </c>
      <c r="F34" s="192">
        <f t="shared" si="4"/>
        <v>1.3649999999999999E-3</v>
      </c>
      <c r="G34" s="84">
        <f t="shared" si="5"/>
        <v>0</v>
      </c>
      <c r="H34" s="191">
        <f t="shared" si="6"/>
        <v>1.3649999999999999E-3</v>
      </c>
      <c r="I34" s="190">
        <f t="shared" si="0"/>
        <v>13321.790275306232</v>
      </c>
      <c r="J34" s="193">
        <f t="shared" si="1"/>
        <v>4801053.5273719653</v>
      </c>
      <c r="K34" s="193">
        <f>SUM(J34:$J$109)</f>
        <v>126303437.4636447</v>
      </c>
      <c r="L34" s="193">
        <f t="shared" si="2"/>
        <v>6362.5612280220703</v>
      </c>
      <c r="M34" s="194">
        <f t="shared" si="7"/>
        <v>1121285.7178882265</v>
      </c>
    </row>
    <row r="35" spans="1:14" x14ac:dyDescent="0.2">
      <c r="C35" s="189">
        <f t="shared" si="8"/>
        <v>25</v>
      </c>
      <c r="D35" s="190">
        <f t="shared" si="3"/>
        <v>9746231.5249673557</v>
      </c>
      <c r="E35" s="191">
        <v>1.7700000000000001E-3</v>
      </c>
      <c r="F35" s="192">
        <f t="shared" si="4"/>
        <v>1.3275000000000001E-3</v>
      </c>
      <c r="G35" s="84">
        <f t="shared" si="5"/>
        <v>0</v>
      </c>
      <c r="H35" s="191">
        <f t="shared" si="6"/>
        <v>1.3275000000000001E-3</v>
      </c>
      <c r="I35" s="190">
        <f t="shared" si="0"/>
        <v>12938.122349394165</v>
      </c>
      <c r="J35" s="193">
        <f t="shared" si="1"/>
        <v>4654854.4556379644</v>
      </c>
      <c r="K35" s="193">
        <f>SUM(J35:$J$109)</f>
        <v>121502383.93627273</v>
      </c>
      <c r="L35" s="193">
        <f t="shared" si="2"/>
        <v>5999.3391163683473</v>
      </c>
      <c r="M35" s="194">
        <f t="shared" si="7"/>
        <v>1114923.1566602043</v>
      </c>
    </row>
    <row r="36" spans="1:14" x14ac:dyDescent="0.2">
      <c r="C36" s="189">
        <f t="shared" si="8"/>
        <v>26</v>
      </c>
      <c r="D36" s="190">
        <f t="shared" si="3"/>
        <v>9733293.4026179612</v>
      </c>
      <c r="E36" s="191">
        <v>1.73E-3</v>
      </c>
      <c r="F36" s="192">
        <f t="shared" si="4"/>
        <v>1.2975E-3</v>
      </c>
      <c r="G36" s="84">
        <f t="shared" si="5"/>
        <v>0</v>
      </c>
      <c r="H36" s="191">
        <f t="shared" si="6"/>
        <v>1.2975E-3</v>
      </c>
      <c r="I36" s="190">
        <f t="shared" si="0"/>
        <v>12628.948189896804</v>
      </c>
      <c r="J36" s="193">
        <f t="shared" si="1"/>
        <v>4513276.8314059265</v>
      </c>
      <c r="K36" s="193">
        <f>SUM(J36:$J$109)</f>
        <v>116847529.48063476</v>
      </c>
      <c r="L36" s="193">
        <f t="shared" si="2"/>
        <v>5685.4142609215432</v>
      </c>
      <c r="M36" s="194">
        <f t="shared" si="7"/>
        <v>1108923.8175438361</v>
      </c>
    </row>
    <row r="37" spans="1:14" x14ac:dyDescent="0.2">
      <c r="C37" s="189">
        <f t="shared" si="8"/>
        <v>27</v>
      </c>
      <c r="D37" s="190">
        <f t="shared" si="3"/>
        <v>9720664.4544280637</v>
      </c>
      <c r="E37" s="191">
        <v>1.7099999999999999E-3</v>
      </c>
      <c r="F37" s="192">
        <f t="shared" si="4"/>
        <v>1.2825E-3</v>
      </c>
      <c r="G37" s="84">
        <f t="shared" si="5"/>
        <v>0</v>
      </c>
      <c r="H37" s="191">
        <f t="shared" si="6"/>
        <v>1.2825E-3</v>
      </c>
      <c r="I37" s="190">
        <f t="shared" si="0"/>
        <v>12466.752162803992</v>
      </c>
      <c r="J37" s="193">
        <f t="shared" si="1"/>
        <v>4376136.7521525994</v>
      </c>
      <c r="K37" s="193">
        <f>SUM(J37:$J$109)</f>
        <v>112334252.64922886</v>
      </c>
      <c r="L37" s="193">
        <f t="shared" si="2"/>
        <v>5448.9275578987472</v>
      </c>
      <c r="M37" s="194">
        <f t="shared" si="7"/>
        <v>1103238.4032829145</v>
      </c>
    </row>
    <row r="38" spans="1:14" x14ac:dyDescent="0.2">
      <c r="C38" s="189">
        <f t="shared" si="8"/>
        <v>28</v>
      </c>
      <c r="D38" s="190">
        <f t="shared" si="3"/>
        <v>9708197.7022652589</v>
      </c>
      <c r="E38" s="191">
        <v>1.6999999999999999E-3</v>
      </c>
      <c r="F38" s="192">
        <f t="shared" si="4"/>
        <v>1.2749999999999999E-3</v>
      </c>
      <c r="G38" s="84">
        <f t="shared" si="5"/>
        <v>0</v>
      </c>
      <c r="H38" s="191">
        <f t="shared" si="6"/>
        <v>1.2749999999999999E-3</v>
      </c>
      <c r="I38" s="190">
        <f t="shared" si="0"/>
        <v>12377.952070388204</v>
      </c>
      <c r="J38" s="193">
        <f t="shared" si="1"/>
        <v>4243227.5308426833</v>
      </c>
      <c r="K38" s="193">
        <f>SUM(J38:$J$109)</f>
        <v>107958115.89707623</v>
      </c>
      <c r="L38" s="193">
        <f t="shared" si="2"/>
        <v>5252.5389338101168</v>
      </c>
      <c r="M38" s="194">
        <f t="shared" si="7"/>
        <v>1097789.4757250156</v>
      </c>
    </row>
    <row r="39" spans="1:14" x14ac:dyDescent="0.2">
      <c r="C39" s="189">
        <f t="shared" si="8"/>
        <v>29</v>
      </c>
      <c r="D39" s="190">
        <f t="shared" si="3"/>
        <v>9695819.7501948699</v>
      </c>
      <c r="E39" s="191">
        <v>1.7099999999999999E-3</v>
      </c>
      <c r="F39" s="192">
        <f t="shared" si="4"/>
        <v>1.2825E-3</v>
      </c>
      <c r="G39" s="84">
        <f t="shared" si="5"/>
        <v>0</v>
      </c>
      <c r="H39" s="191">
        <f t="shared" si="6"/>
        <v>1.2825E-3</v>
      </c>
      <c r="I39" s="190">
        <f t="shared" si="0"/>
        <v>12434.888829624921</v>
      </c>
      <c r="J39" s="193">
        <f t="shared" si="1"/>
        <v>4114385.8405251051</v>
      </c>
      <c r="K39" s="193">
        <f>SUM(J39:$J$109)</f>
        <v>103714888.36623357</v>
      </c>
      <c r="L39" s="193">
        <f t="shared" si="2"/>
        <v>5123.0095538577161</v>
      </c>
      <c r="M39" s="194">
        <f t="shared" si="7"/>
        <v>1092536.9367912055</v>
      </c>
    </row>
    <row r="40" spans="1:14" x14ac:dyDescent="0.2">
      <c r="A40" s="195"/>
      <c r="C40" s="189">
        <f t="shared" si="8"/>
        <v>30</v>
      </c>
      <c r="D40" s="190">
        <f t="shared" si="3"/>
        <v>9683384.8613652457</v>
      </c>
      <c r="E40" s="191">
        <v>1.73E-3</v>
      </c>
      <c r="F40" s="192">
        <f t="shared" si="4"/>
        <v>1.2975E-3</v>
      </c>
      <c r="G40" s="84">
        <f t="shared" si="5"/>
        <v>0</v>
      </c>
      <c r="H40" s="191">
        <f t="shared" si="6"/>
        <v>1.2975E-3</v>
      </c>
      <c r="I40" s="190">
        <f t="shared" si="0"/>
        <v>12564.191857621407</v>
      </c>
      <c r="J40" s="193">
        <f t="shared" si="1"/>
        <v>3989426.3501792545</v>
      </c>
      <c r="K40" s="193">
        <f>SUM(J40:$J$109)</f>
        <v>99600502.525708452</v>
      </c>
      <c r="L40" s="193">
        <f t="shared" si="2"/>
        <v>5025.5152323860029</v>
      </c>
      <c r="M40" s="194">
        <f t="shared" si="7"/>
        <v>1087413.9272373479</v>
      </c>
    </row>
    <row r="41" spans="1:14" x14ac:dyDescent="0.2">
      <c r="C41" s="189">
        <f t="shared" si="8"/>
        <v>31</v>
      </c>
      <c r="D41" s="190">
        <f t="shared" si="3"/>
        <v>9670820.6695076246</v>
      </c>
      <c r="E41" s="191">
        <v>1.7799999999999999E-3</v>
      </c>
      <c r="F41" s="192">
        <f t="shared" si="4"/>
        <v>1.3349999999999998E-3</v>
      </c>
      <c r="G41" s="84">
        <f t="shared" si="5"/>
        <v>0</v>
      </c>
      <c r="H41" s="191">
        <f t="shared" si="6"/>
        <v>1.3349999999999998E-3</v>
      </c>
      <c r="I41" s="190">
        <f t="shared" si="0"/>
        <v>12910.545593792676</v>
      </c>
      <c r="J41" s="193">
        <f t="shared" si="1"/>
        <v>3868203.950961065</v>
      </c>
      <c r="K41" s="193">
        <f>SUM(J41:$J$109)</f>
        <v>95611076.175529197</v>
      </c>
      <c r="L41" s="193">
        <f t="shared" si="2"/>
        <v>5013.6429849835149</v>
      </c>
      <c r="M41" s="194">
        <f t="shared" si="7"/>
        <v>1082388.4120049619</v>
      </c>
    </row>
    <row r="42" spans="1:14" x14ac:dyDescent="0.2">
      <c r="C42" s="189">
        <f t="shared" si="8"/>
        <v>32</v>
      </c>
      <c r="D42" s="190">
        <f t="shared" si="3"/>
        <v>9657910.123913832</v>
      </c>
      <c r="E42" s="191">
        <v>1.83E-3</v>
      </c>
      <c r="F42" s="192">
        <f t="shared" si="4"/>
        <v>1.3725E-3</v>
      </c>
      <c r="G42" s="84">
        <f t="shared" si="5"/>
        <v>0</v>
      </c>
      <c r="H42" s="191">
        <f t="shared" si="6"/>
        <v>1.3725E-3</v>
      </c>
      <c r="I42" s="190">
        <f t="shared" si="0"/>
        <v>13255.481645071735</v>
      </c>
      <c r="J42" s="193">
        <f t="shared" si="1"/>
        <v>3750524.1734820697</v>
      </c>
      <c r="K42" s="193">
        <f>SUM(J42:$J$109)</f>
        <v>91742872.224568114</v>
      </c>
      <c r="L42" s="193">
        <f t="shared" si="2"/>
        <v>4997.6644933049911</v>
      </c>
      <c r="M42" s="194">
        <f t="shared" si="7"/>
        <v>1077374.7690199784</v>
      </c>
    </row>
    <row r="43" spans="1:14" x14ac:dyDescent="0.2">
      <c r="C43" s="189">
        <f t="shared" si="8"/>
        <v>33</v>
      </c>
      <c r="D43" s="190">
        <f t="shared" si="3"/>
        <v>9644654.6422687601</v>
      </c>
      <c r="E43" s="191">
        <v>1.91E-3</v>
      </c>
      <c r="F43" s="192">
        <f t="shared" si="4"/>
        <v>1.4325E-3</v>
      </c>
      <c r="G43" s="84">
        <f t="shared" si="5"/>
        <v>0</v>
      </c>
      <c r="H43" s="191">
        <f t="shared" si="6"/>
        <v>1.4325E-3</v>
      </c>
      <c r="I43" s="190">
        <f t="shared" si="0"/>
        <v>13815.967775049998</v>
      </c>
      <c r="J43" s="193">
        <f t="shared" si="1"/>
        <v>3636287.9408290926</v>
      </c>
      <c r="K43" s="193">
        <f>SUM(J43:$J$109)</f>
        <v>87992348.051086038</v>
      </c>
      <c r="L43" s="193">
        <f t="shared" si="2"/>
        <v>5057.2645390657035</v>
      </c>
      <c r="M43" s="194">
        <f t="shared" si="7"/>
        <v>1072377.1045266732</v>
      </c>
    </row>
    <row r="44" spans="1:14" x14ac:dyDescent="0.2">
      <c r="C44" s="189">
        <f t="shared" si="8"/>
        <v>34</v>
      </c>
      <c r="D44" s="190">
        <f t="shared" si="3"/>
        <v>9630838.6744937096</v>
      </c>
      <c r="E44" s="191">
        <v>2E-3</v>
      </c>
      <c r="F44" s="192">
        <f t="shared" si="4"/>
        <v>1.5E-3</v>
      </c>
      <c r="G44" s="84">
        <f t="shared" si="5"/>
        <v>0</v>
      </c>
      <c r="H44" s="191">
        <f t="shared" si="6"/>
        <v>1.5E-3</v>
      </c>
      <c r="I44" s="190">
        <f t="shared" si="0"/>
        <v>14446.258011740565</v>
      </c>
      <c r="J44" s="193">
        <f t="shared" si="1"/>
        <v>3525319.3770425776</v>
      </c>
      <c r="K44" s="193">
        <f>SUM(J44:$J$109)</f>
        <v>84356060.110256925</v>
      </c>
      <c r="L44" s="193">
        <f t="shared" si="2"/>
        <v>5133.9602578289969</v>
      </c>
      <c r="M44" s="194">
        <f t="shared" si="7"/>
        <v>1067319.8399876077</v>
      </c>
    </row>
    <row r="45" spans="1:14" x14ac:dyDescent="0.2">
      <c r="C45" s="189">
        <f t="shared" si="8"/>
        <v>35</v>
      </c>
      <c r="D45" s="190">
        <f t="shared" si="3"/>
        <v>9616392.4164819699</v>
      </c>
      <c r="E45" s="191">
        <v>2.1099999999999999E-3</v>
      </c>
      <c r="F45" s="192">
        <f t="shared" si="4"/>
        <v>1.5824999999999999E-3</v>
      </c>
      <c r="G45" s="84">
        <f t="shared" si="5"/>
        <v>0</v>
      </c>
      <c r="H45" s="191">
        <f t="shared" si="6"/>
        <v>1.5824999999999999E-3</v>
      </c>
      <c r="I45" s="190">
        <f t="shared" si="0"/>
        <v>15217.940999082717</v>
      </c>
      <c r="J45" s="193">
        <f t="shared" si="1"/>
        <v>3417506.2116281693</v>
      </c>
      <c r="K45" s="193">
        <f>SUM(J45:$J$109)</f>
        <v>80830740.733214349</v>
      </c>
      <c r="L45" s="193">
        <f t="shared" si="2"/>
        <v>5250.6830872830851</v>
      </c>
      <c r="M45" s="194">
        <f t="shared" si="7"/>
        <v>1062185.8797297785</v>
      </c>
      <c r="N45">
        <f>+L45/J45</f>
        <v>1.5364077669902912E-3</v>
      </c>
    </row>
    <row r="46" spans="1:14" x14ac:dyDescent="0.2">
      <c r="C46" s="189">
        <f t="shared" si="8"/>
        <v>36</v>
      </c>
      <c r="D46" s="190">
        <f t="shared" si="3"/>
        <v>9601174.4754828867</v>
      </c>
      <c r="E46" s="191">
        <v>2.2399999999999998E-3</v>
      </c>
      <c r="F46" s="192">
        <f t="shared" si="4"/>
        <v>1.6799999999999999E-3</v>
      </c>
      <c r="G46" s="84">
        <f t="shared" si="5"/>
        <v>0</v>
      </c>
      <c r="H46" s="191">
        <f t="shared" si="6"/>
        <v>1.6799999999999999E-3</v>
      </c>
      <c r="I46" s="190">
        <f t="shared" si="0"/>
        <v>16129.973118811247</v>
      </c>
      <c r="J46" s="193">
        <f t="shared" si="1"/>
        <v>3312716.5126682208</v>
      </c>
      <c r="K46" s="193">
        <f>SUM(J46:$J$109)</f>
        <v>77413234.52158618</v>
      </c>
      <c r="L46" s="193">
        <f t="shared" si="2"/>
        <v>5403.265768235543</v>
      </c>
      <c r="M46" s="194">
        <f t="shared" si="7"/>
        <v>1056935.1966424955</v>
      </c>
    </row>
    <row r="47" spans="1:14" x14ac:dyDescent="0.2">
      <c r="C47" s="189">
        <f t="shared" si="8"/>
        <v>37</v>
      </c>
      <c r="D47" s="190">
        <f t="shared" si="3"/>
        <v>9585044.5023640748</v>
      </c>
      <c r="E47" s="191">
        <v>2.3999999999999998E-3</v>
      </c>
      <c r="F47" s="192">
        <f t="shared" si="4"/>
        <v>1.8E-3</v>
      </c>
      <c r="G47" s="84">
        <f t="shared" si="5"/>
        <v>0</v>
      </c>
      <c r="H47" s="191">
        <f t="shared" si="6"/>
        <v>1.8E-3</v>
      </c>
      <c r="I47" s="190">
        <f t="shared" si="0"/>
        <v>17253.080104255336</v>
      </c>
      <c r="J47" s="193">
        <f t="shared" si="1"/>
        <v>3210826.3581814929</v>
      </c>
      <c r="K47" s="193">
        <f>SUM(J47:$J$109)</f>
        <v>74100518.008917972</v>
      </c>
      <c r="L47" s="193">
        <f t="shared" si="2"/>
        <v>5611.1528589579484</v>
      </c>
      <c r="M47" s="194">
        <f t="shared" si="7"/>
        <v>1051531.9308742601</v>
      </c>
    </row>
    <row r="48" spans="1:14" x14ac:dyDescent="0.2">
      <c r="C48" s="189">
        <f t="shared" si="8"/>
        <v>38</v>
      </c>
      <c r="D48" s="190">
        <f t="shared" si="3"/>
        <v>9567791.4222598188</v>
      </c>
      <c r="E48" s="191">
        <v>2.5799999999999998E-3</v>
      </c>
      <c r="F48" s="192">
        <f t="shared" si="4"/>
        <v>1.9349999999999999E-3</v>
      </c>
      <c r="G48" s="84">
        <f t="shared" si="5"/>
        <v>0</v>
      </c>
      <c r="H48" s="191">
        <f t="shared" si="6"/>
        <v>1.9349999999999999E-3</v>
      </c>
      <c r="I48" s="190">
        <f t="shared" si="0"/>
        <v>18513.67640207275</v>
      </c>
      <c r="J48" s="193">
        <f t="shared" si="1"/>
        <v>3111695.9910065685</v>
      </c>
      <c r="K48" s="193">
        <f>SUM(J48:$J$109)</f>
        <v>70889691.650736496</v>
      </c>
      <c r="L48" s="193">
        <f t="shared" si="2"/>
        <v>5845.7589733958357</v>
      </c>
      <c r="M48" s="194">
        <f t="shared" si="7"/>
        <v>1045920.7780153021</v>
      </c>
    </row>
    <row r="49" spans="2:13" x14ac:dyDescent="0.2">
      <c r="C49" s="189">
        <f t="shared" si="8"/>
        <v>39</v>
      </c>
      <c r="D49" s="190">
        <f t="shared" si="3"/>
        <v>9549277.7458577454</v>
      </c>
      <c r="E49" s="191">
        <v>2.7899999999999999E-3</v>
      </c>
      <c r="F49" s="192">
        <f t="shared" si="4"/>
        <v>2.0924999999999997E-3</v>
      </c>
      <c r="G49" s="84">
        <f t="shared" si="5"/>
        <v>0</v>
      </c>
      <c r="H49" s="191">
        <f t="shared" si="6"/>
        <v>2.0924999999999997E-3</v>
      </c>
      <c r="I49" s="190">
        <f t="shared" si="0"/>
        <v>19981.863683207328</v>
      </c>
      <c r="J49" s="193">
        <f t="shared" si="1"/>
        <v>3015218.3099650205</v>
      </c>
      <c r="K49" s="193">
        <f>SUM(J49:$J$109)</f>
        <v>67777995.659729928</v>
      </c>
      <c r="L49" s="193">
        <f t="shared" si="2"/>
        <v>6125.5770034968955</v>
      </c>
      <c r="M49" s="194">
        <f t="shared" si="7"/>
        <v>1040075.0190419062</v>
      </c>
    </row>
    <row r="50" spans="2:13" x14ac:dyDescent="0.2">
      <c r="B50">
        <f>600*F50</f>
        <v>1.359</v>
      </c>
      <c r="C50" s="189">
        <f t="shared" si="8"/>
        <v>40</v>
      </c>
      <c r="D50" s="190">
        <f t="shared" si="3"/>
        <v>9529295.8821745384</v>
      </c>
      <c r="E50" s="191">
        <v>3.0200000000000001E-3</v>
      </c>
      <c r="F50" s="192">
        <f t="shared" si="4"/>
        <v>2.2650000000000001E-3</v>
      </c>
      <c r="G50" s="84">
        <f t="shared" si="5"/>
        <v>0</v>
      </c>
      <c r="H50" s="191">
        <f t="shared" si="6"/>
        <v>2.2650000000000001E-3</v>
      </c>
      <c r="I50" s="190">
        <f t="shared" si="0"/>
        <v>21583.855173125332</v>
      </c>
      <c r="J50" s="193">
        <f t="shared" si="1"/>
        <v>2921270.84043827</v>
      </c>
      <c r="K50" s="193">
        <f>SUM(J50:$J$109)</f>
        <v>64762777.349764913</v>
      </c>
      <c r="L50" s="193">
        <f t="shared" si="2"/>
        <v>6423.9596636822171</v>
      </c>
      <c r="M50" s="194">
        <f t="shared" si="7"/>
        <v>1033949.4420384095</v>
      </c>
    </row>
    <row r="51" spans="2:13" x14ac:dyDescent="0.2">
      <c r="C51" s="189">
        <f t="shared" si="8"/>
        <v>41</v>
      </c>
      <c r="D51" s="190">
        <f t="shared" si="3"/>
        <v>9507712.0270014126</v>
      </c>
      <c r="E51" s="191">
        <v>3.29E-3</v>
      </c>
      <c r="F51" s="192">
        <f t="shared" si="4"/>
        <v>2.4675000000000001E-3</v>
      </c>
      <c r="G51" s="84">
        <f t="shared" si="5"/>
        <v>0</v>
      </c>
      <c r="H51" s="191">
        <f t="shared" si="6"/>
        <v>2.4675000000000001E-3</v>
      </c>
      <c r="I51" s="190">
        <f t="shared" si="0"/>
        <v>23460.279426625988</v>
      </c>
      <c r="J51" s="193">
        <f t="shared" si="1"/>
        <v>2829761.3223152207</v>
      </c>
      <c r="K51" s="193">
        <f>SUM(J51:$J$109)</f>
        <v>61841506.509326637</v>
      </c>
      <c r="L51" s="193">
        <f t="shared" si="2"/>
        <v>6779.0641386532116</v>
      </c>
      <c r="M51" s="194">
        <f t="shared" si="7"/>
        <v>1027525.4823747271</v>
      </c>
    </row>
    <row r="52" spans="2:13" x14ac:dyDescent="0.2">
      <c r="C52" s="189">
        <f t="shared" si="8"/>
        <v>42</v>
      </c>
      <c r="D52" s="190">
        <f t="shared" si="3"/>
        <v>9484251.7475747857</v>
      </c>
      <c r="E52" s="191">
        <v>3.5599999999999998E-3</v>
      </c>
      <c r="F52" s="192">
        <f t="shared" si="4"/>
        <v>2.6699999999999996E-3</v>
      </c>
      <c r="G52" s="84">
        <f t="shared" si="5"/>
        <v>0</v>
      </c>
      <c r="H52" s="191">
        <f t="shared" si="6"/>
        <v>2.6699999999999996E-3</v>
      </c>
      <c r="I52" s="190">
        <f t="shared" si="0"/>
        <v>25322.952166024676</v>
      </c>
      <c r="J52" s="193">
        <f t="shared" si="1"/>
        <v>2740562.0254877745</v>
      </c>
      <c r="K52" s="193">
        <f>SUM(J52:$J$109)</f>
        <v>59011745.187011421</v>
      </c>
      <c r="L52" s="193">
        <f t="shared" si="2"/>
        <v>7104.1753476236472</v>
      </c>
      <c r="M52" s="194">
        <f t="shared" si="7"/>
        <v>1020746.4182360739</v>
      </c>
    </row>
    <row r="53" spans="2:13" x14ac:dyDescent="0.2">
      <c r="C53" s="189">
        <f t="shared" si="8"/>
        <v>43</v>
      </c>
      <c r="D53" s="190">
        <f t="shared" si="3"/>
        <v>9458928.7954087611</v>
      </c>
      <c r="E53" s="191">
        <v>3.8700000000000002E-3</v>
      </c>
      <c r="F53" s="192">
        <f t="shared" si="4"/>
        <v>2.9025000000000001E-3</v>
      </c>
      <c r="G53" s="84">
        <f t="shared" si="5"/>
        <v>0</v>
      </c>
      <c r="H53" s="191">
        <f t="shared" si="6"/>
        <v>2.9025000000000001E-3</v>
      </c>
      <c r="I53" s="190">
        <f t="shared" si="0"/>
        <v>27454.540828673929</v>
      </c>
      <c r="J53" s="193">
        <f t="shared" si="1"/>
        <v>2653635.6552230311</v>
      </c>
      <c r="K53" s="193">
        <f>SUM(J53:$J$109)</f>
        <v>56271183.16152364</v>
      </c>
      <c r="L53" s="193">
        <f t="shared" si="2"/>
        <v>7477.8422226066496</v>
      </c>
      <c r="M53" s="194">
        <f t="shared" si="7"/>
        <v>1013642.2428884503</v>
      </c>
    </row>
    <row r="54" spans="2:13" x14ac:dyDescent="0.2">
      <c r="C54" s="189">
        <f t="shared" si="8"/>
        <v>44</v>
      </c>
      <c r="D54" s="190">
        <f t="shared" si="3"/>
        <v>9431474.254580088</v>
      </c>
      <c r="E54" s="191">
        <v>4.1900000000000001E-3</v>
      </c>
      <c r="F54" s="192">
        <f t="shared" si="4"/>
        <v>3.1425000000000003E-3</v>
      </c>
      <c r="G54" s="84">
        <f t="shared" si="5"/>
        <v>0</v>
      </c>
      <c r="H54" s="191">
        <f t="shared" si="6"/>
        <v>3.1425000000000003E-3</v>
      </c>
      <c r="I54" s="190">
        <f t="shared" si="0"/>
        <v>29638.40784501793</v>
      </c>
      <c r="J54" s="193">
        <f t="shared" si="1"/>
        <v>2568867.4541104338</v>
      </c>
      <c r="K54" s="193">
        <f>SUM(J54:$J$109)</f>
        <v>53617547.506300613</v>
      </c>
      <c r="L54" s="193">
        <f t="shared" si="2"/>
        <v>7837.5397811087751</v>
      </c>
      <c r="M54" s="194">
        <f t="shared" si="7"/>
        <v>1006164.4006658437</v>
      </c>
    </row>
    <row r="55" spans="2:13" x14ac:dyDescent="0.2">
      <c r="C55" s="189">
        <f t="shared" si="8"/>
        <v>45</v>
      </c>
      <c r="D55" s="190">
        <f t="shared" si="3"/>
        <v>9401835.8467350695</v>
      </c>
      <c r="E55" s="191">
        <v>4.5500000000000002E-3</v>
      </c>
      <c r="F55" s="192">
        <f t="shared" si="4"/>
        <v>3.4125000000000002E-3</v>
      </c>
      <c r="G55" s="84">
        <f t="shared" si="5"/>
        <v>0</v>
      </c>
      <c r="H55" s="191">
        <f t="shared" si="6"/>
        <v>3.4125000000000002E-3</v>
      </c>
      <c r="I55" s="190">
        <f t="shared" si="0"/>
        <v>32083.764826983428</v>
      </c>
      <c r="J55" s="193">
        <f t="shared" si="1"/>
        <v>2486208.5321707684</v>
      </c>
      <c r="K55" s="193">
        <f>SUM(J55:$J$109)</f>
        <v>51048680.052190185</v>
      </c>
      <c r="L55" s="193">
        <f t="shared" si="2"/>
        <v>8237.0743844978151</v>
      </c>
      <c r="M55" s="194">
        <f t="shared" si="7"/>
        <v>998326.86088473501</v>
      </c>
    </row>
    <row r="56" spans="2:13" x14ac:dyDescent="0.2">
      <c r="C56" s="189">
        <f t="shared" si="8"/>
        <v>46</v>
      </c>
      <c r="D56" s="190">
        <f t="shared" si="3"/>
        <v>9369752.0819080863</v>
      </c>
      <c r="E56" s="191">
        <v>4.9199999999999999E-3</v>
      </c>
      <c r="F56" s="192">
        <f t="shared" si="4"/>
        <v>3.6899999999999997E-3</v>
      </c>
      <c r="G56" s="84">
        <f t="shared" si="5"/>
        <v>0</v>
      </c>
      <c r="H56" s="191">
        <f t="shared" si="6"/>
        <v>3.6899999999999997E-3</v>
      </c>
      <c r="I56" s="190">
        <f t="shared" si="0"/>
        <v>34574.385182240832</v>
      </c>
      <c r="J56" s="193">
        <f t="shared" si="1"/>
        <v>2405557.6170434332</v>
      </c>
      <c r="K56" s="193">
        <f>SUM(J56:$J$109)</f>
        <v>48562471.520019412</v>
      </c>
      <c r="L56" s="193">
        <f t="shared" si="2"/>
        <v>8617.9685503788987</v>
      </c>
      <c r="M56" s="194">
        <f t="shared" si="7"/>
        <v>990089.78650023707</v>
      </c>
    </row>
    <row r="57" spans="2:13" x14ac:dyDescent="0.2">
      <c r="C57" s="189">
        <f t="shared" si="8"/>
        <v>47</v>
      </c>
      <c r="D57" s="190">
        <f t="shared" si="3"/>
        <v>9335177.6967258453</v>
      </c>
      <c r="E57" s="191">
        <v>5.3200000000000001E-3</v>
      </c>
      <c r="F57" s="192">
        <f t="shared" si="4"/>
        <v>3.9900000000000005E-3</v>
      </c>
      <c r="G57" s="84">
        <f t="shared" si="5"/>
        <v>0</v>
      </c>
      <c r="H57" s="191">
        <f t="shared" si="6"/>
        <v>3.9900000000000005E-3</v>
      </c>
      <c r="I57" s="190">
        <f t="shared" si="0"/>
        <v>37247.359009936124</v>
      </c>
      <c r="J57" s="193">
        <f t="shared" si="1"/>
        <v>2326874.8635306237</v>
      </c>
      <c r="K57" s="193">
        <f>SUM(J57:$J$109)</f>
        <v>46156913.902975962</v>
      </c>
      <c r="L57" s="193">
        <f t="shared" si="2"/>
        <v>9013.8162189196009</v>
      </c>
      <c r="M57" s="194">
        <f t="shared" si="7"/>
        <v>981471.81794985814</v>
      </c>
    </row>
    <row r="58" spans="2:13" x14ac:dyDescent="0.2">
      <c r="C58" s="189">
        <f t="shared" si="8"/>
        <v>48</v>
      </c>
      <c r="D58" s="190">
        <f t="shared" si="3"/>
        <v>9297930.3377159089</v>
      </c>
      <c r="E58" s="191">
        <v>5.7400000000000003E-3</v>
      </c>
      <c r="F58" s="192">
        <f t="shared" si="4"/>
        <v>4.3049999999999998E-3</v>
      </c>
      <c r="G58" s="84">
        <f t="shared" si="5"/>
        <v>0</v>
      </c>
      <c r="H58" s="191">
        <f t="shared" si="6"/>
        <v>4.3049999999999998E-3</v>
      </c>
      <c r="I58" s="190">
        <f t="shared" si="0"/>
        <v>40027.590103866984</v>
      </c>
      <c r="J58" s="193">
        <f t="shared" si="1"/>
        <v>2250087.9930341132</v>
      </c>
      <c r="K58" s="193">
        <f>SUM(J58:$J$109)</f>
        <v>43830039.039445341</v>
      </c>
      <c r="L58" s="193">
        <f t="shared" si="2"/>
        <v>9404.4939903027716</v>
      </c>
      <c r="M58" s="194">
        <f t="shared" si="7"/>
        <v>972458.00173093856</v>
      </c>
    </row>
    <row r="59" spans="2:13" x14ac:dyDescent="0.2">
      <c r="C59" s="189">
        <f t="shared" si="8"/>
        <v>49</v>
      </c>
      <c r="D59" s="190">
        <f t="shared" si="3"/>
        <v>9257902.7476120424</v>
      </c>
      <c r="E59" s="191">
        <v>6.2100000000000002E-3</v>
      </c>
      <c r="F59" s="192">
        <f t="shared" si="4"/>
        <v>4.6575000000000002E-3</v>
      </c>
      <c r="G59" s="84">
        <f t="shared" si="5"/>
        <v>0</v>
      </c>
      <c r="H59" s="191">
        <f t="shared" si="6"/>
        <v>4.6575000000000002E-3</v>
      </c>
      <c r="I59" s="190">
        <f t="shared" si="0"/>
        <v>43118.682047003087</v>
      </c>
      <c r="J59" s="193">
        <f t="shared" si="1"/>
        <v>2175146.9555573799</v>
      </c>
      <c r="K59" s="193">
        <f>SUM(J59:$J$109)</f>
        <v>41579951.046411231</v>
      </c>
      <c r="L59" s="193">
        <f t="shared" si="2"/>
        <v>9835.6766461247535</v>
      </c>
      <c r="M59" s="194">
        <f t="shared" si="7"/>
        <v>963053.50774063577</v>
      </c>
    </row>
    <row r="60" spans="2:13" x14ac:dyDescent="0.2">
      <c r="C60" s="189">
        <f t="shared" si="8"/>
        <v>50</v>
      </c>
      <c r="D60" s="190">
        <f t="shared" si="3"/>
        <v>9214784.0655650385</v>
      </c>
      <c r="E60" s="191">
        <v>6.7099999999999998E-3</v>
      </c>
      <c r="F60" s="192">
        <f t="shared" si="4"/>
        <v>5.0324999999999996E-3</v>
      </c>
      <c r="G60" s="84">
        <f t="shared" si="5"/>
        <v>0</v>
      </c>
      <c r="H60" s="191">
        <f t="shared" si="6"/>
        <v>5.0324999999999996E-3</v>
      </c>
      <c r="I60" s="190">
        <f t="shared" si="0"/>
        <v>46373.400809956052</v>
      </c>
      <c r="J60" s="193">
        <f t="shared" si="1"/>
        <v>2101957.4840891953</v>
      </c>
      <c r="K60" s="193">
        <f>SUM(J60:$J$109)</f>
        <v>39404804.090853862</v>
      </c>
      <c r="L60" s="193">
        <f t="shared" si="2"/>
        <v>10270.00100842609</v>
      </c>
      <c r="M60" s="194">
        <f t="shared" si="7"/>
        <v>953217.8310945112</v>
      </c>
    </row>
    <row r="61" spans="2:13" x14ac:dyDescent="0.2">
      <c r="C61" s="189">
        <f t="shared" si="8"/>
        <v>51</v>
      </c>
      <c r="D61" s="190">
        <f t="shared" si="3"/>
        <v>9168410.6647550818</v>
      </c>
      <c r="E61" s="191">
        <v>7.3000000000000001E-3</v>
      </c>
      <c r="F61" s="192">
        <f t="shared" si="4"/>
        <v>5.4749999999999998E-3</v>
      </c>
      <c r="G61" s="84">
        <f t="shared" si="5"/>
        <v>0</v>
      </c>
      <c r="H61" s="191">
        <f t="shared" si="6"/>
        <v>5.4749999999999998E-3</v>
      </c>
      <c r="I61" s="190">
        <f t="shared" si="0"/>
        <v>50197.048389534073</v>
      </c>
      <c r="J61" s="193">
        <f t="shared" si="1"/>
        <v>2030465.4204373944</v>
      </c>
      <c r="K61" s="193">
        <f>SUM(J61:$J$109)</f>
        <v>37302846.606764659</v>
      </c>
      <c r="L61" s="193">
        <f t="shared" si="2"/>
        <v>10793.007938732753</v>
      </c>
      <c r="M61" s="194">
        <f t="shared" si="7"/>
        <v>942947.8300860849</v>
      </c>
    </row>
    <row r="62" spans="2:13" x14ac:dyDescent="0.2">
      <c r="C62" s="189">
        <f t="shared" si="8"/>
        <v>52</v>
      </c>
      <c r="D62" s="190">
        <f t="shared" si="3"/>
        <v>9118213.6163655482</v>
      </c>
      <c r="E62" s="191">
        <v>7.9600000000000001E-3</v>
      </c>
      <c r="F62" s="192">
        <f t="shared" si="4"/>
        <v>5.9699999999999996E-3</v>
      </c>
      <c r="G62" s="84">
        <f t="shared" si="5"/>
        <v>0</v>
      </c>
      <c r="H62" s="191">
        <f t="shared" si="6"/>
        <v>5.9699999999999996E-3</v>
      </c>
      <c r="I62" s="190">
        <f t="shared" si="0"/>
        <v>54435.735289702323</v>
      </c>
      <c r="J62" s="193">
        <f t="shared" si="1"/>
        <v>1960532.6429713592</v>
      </c>
      <c r="K62" s="193">
        <f>SUM(J62:$J$109)</f>
        <v>35272381.186327271</v>
      </c>
      <c r="L62" s="193">
        <f t="shared" si="2"/>
        <v>11363.475610232053</v>
      </c>
      <c r="M62" s="194">
        <f t="shared" si="7"/>
        <v>932154.82214735227</v>
      </c>
    </row>
    <row r="63" spans="2:13" x14ac:dyDescent="0.2">
      <c r="C63" s="189">
        <f t="shared" si="8"/>
        <v>53</v>
      </c>
      <c r="D63" s="190">
        <f t="shared" si="3"/>
        <v>9063777.881075846</v>
      </c>
      <c r="E63" s="191">
        <v>8.7100000000000007E-3</v>
      </c>
      <c r="F63" s="192">
        <f t="shared" si="4"/>
        <v>6.5325000000000001E-3</v>
      </c>
      <c r="G63" s="84">
        <f t="shared" si="5"/>
        <v>0</v>
      </c>
      <c r="H63" s="191">
        <f t="shared" si="6"/>
        <v>6.5325000000000001E-3</v>
      </c>
      <c r="I63" s="190">
        <f t="shared" si="0"/>
        <v>59209.129008127966</v>
      </c>
      <c r="J63" s="193">
        <f t="shared" si="1"/>
        <v>1892066.2748473983</v>
      </c>
      <c r="K63" s="193">
        <f>SUM(J63:$J$109)</f>
        <v>33311848.543355912</v>
      </c>
      <c r="L63" s="193">
        <f t="shared" si="2"/>
        <v>11999.925184893815</v>
      </c>
      <c r="M63" s="194">
        <f t="shared" si="7"/>
        <v>920791.34653712006</v>
      </c>
    </row>
    <row r="64" spans="2:13" x14ac:dyDescent="0.2">
      <c r="C64" s="189">
        <f t="shared" si="8"/>
        <v>54</v>
      </c>
      <c r="D64" s="190">
        <f t="shared" si="3"/>
        <v>9004568.7520677187</v>
      </c>
      <c r="E64" s="191">
        <v>9.5600000000000008E-3</v>
      </c>
      <c r="F64" s="192">
        <f t="shared" si="4"/>
        <v>7.170000000000001E-3</v>
      </c>
      <c r="G64" s="84">
        <f t="shared" si="5"/>
        <v>0</v>
      </c>
      <c r="H64" s="191">
        <f t="shared" si="6"/>
        <v>7.170000000000001E-3</v>
      </c>
      <c r="I64" s="190">
        <f t="shared" si="0"/>
        <v>64562.757952325555</v>
      </c>
      <c r="J64" s="193">
        <f t="shared" si="1"/>
        <v>1824957.6232106385</v>
      </c>
      <c r="K64" s="193">
        <f>SUM(J64:$J$109)</f>
        <v>31419782.268508516</v>
      </c>
      <c r="L64" s="193">
        <f t="shared" si="2"/>
        <v>12703.831221767261</v>
      </c>
      <c r="M64" s="194">
        <f t="shared" si="7"/>
        <v>908791.42135222617</v>
      </c>
    </row>
    <row r="65" spans="3:13" x14ac:dyDescent="0.2">
      <c r="C65" s="189">
        <f t="shared" si="8"/>
        <v>55</v>
      </c>
      <c r="D65" s="190">
        <f t="shared" si="3"/>
        <v>8940005.9941153936</v>
      </c>
      <c r="E65" s="191">
        <v>1.047E-2</v>
      </c>
      <c r="F65" s="192">
        <f t="shared" si="4"/>
        <v>7.8525000000000001E-3</v>
      </c>
      <c r="G65" s="84">
        <f t="shared" si="5"/>
        <v>0</v>
      </c>
      <c r="H65" s="191">
        <f t="shared" si="6"/>
        <v>7.8525000000000001E-3</v>
      </c>
      <c r="I65" s="190">
        <f t="shared" si="0"/>
        <v>70201.397068791135</v>
      </c>
      <c r="J65" s="193">
        <f t="shared" si="1"/>
        <v>1759099.6864584642</v>
      </c>
      <c r="K65" s="193">
        <f>SUM(J65:$J$109)</f>
        <v>29594824.645297877</v>
      </c>
      <c r="L65" s="193">
        <f t="shared" si="2"/>
        <v>13411.000279529215</v>
      </c>
      <c r="M65" s="194">
        <f t="shared" si="7"/>
        <v>896087.59013045894</v>
      </c>
    </row>
    <row r="66" spans="3:13" x14ac:dyDescent="0.2">
      <c r="C66" s="189">
        <f t="shared" si="8"/>
        <v>56</v>
      </c>
      <c r="D66" s="190">
        <f t="shared" si="3"/>
        <v>8869804.5970466025</v>
      </c>
      <c r="E66" s="191">
        <v>1.146E-2</v>
      </c>
      <c r="F66" s="192">
        <f t="shared" si="4"/>
        <v>8.5950000000000002E-3</v>
      </c>
      <c r="G66" s="84">
        <f t="shared" si="5"/>
        <v>0</v>
      </c>
      <c r="H66" s="191">
        <f t="shared" si="6"/>
        <v>8.5950000000000002E-3</v>
      </c>
      <c r="I66" s="190">
        <f t="shared" si="0"/>
        <v>76235.970511615553</v>
      </c>
      <c r="J66" s="193">
        <f t="shared" si="1"/>
        <v>1694452.7729811156</v>
      </c>
      <c r="K66" s="193">
        <f>SUM(J66:$J$109)</f>
        <v>27835724.958839413</v>
      </c>
      <c r="L66" s="193">
        <f t="shared" si="2"/>
        <v>14139.632605604553</v>
      </c>
      <c r="M66" s="194">
        <f t="shared" si="7"/>
        <v>882676.58985092991</v>
      </c>
    </row>
    <row r="67" spans="3:13" x14ac:dyDescent="0.2">
      <c r="C67" s="189">
        <f t="shared" si="8"/>
        <v>57</v>
      </c>
      <c r="D67" s="190">
        <f t="shared" si="3"/>
        <v>8793568.6265349872</v>
      </c>
      <c r="E67" s="191">
        <v>1.2489999999999999E-2</v>
      </c>
      <c r="F67" s="192">
        <f t="shared" si="4"/>
        <v>9.3674999999999991E-3</v>
      </c>
      <c r="G67" s="84">
        <f t="shared" si="5"/>
        <v>0</v>
      </c>
      <c r="H67" s="191">
        <f t="shared" si="6"/>
        <v>9.3674999999999991E-3</v>
      </c>
      <c r="I67" s="190">
        <f t="shared" si="0"/>
        <v>82373.754109066489</v>
      </c>
      <c r="J67" s="193">
        <f t="shared" si="1"/>
        <v>1630960.1469877118</v>
      </c>
      <c r="K67" s="193">
        <f>SUM(J67:$J$109)</f>
        <v>26141272.185858294</v>
      </c>
      <c r="L67" s="193">
        <f t="shared" si="2"/>
        <v>14833.028327094549</v>
      </c>
      <c r="M67" s="194">
        <f t="shared" si="7"/>
        <v>868536.95724532532</v>
      </c>
    </row>
    <row r="68" spans="3:13" x14ac:dyDescent="0.2">
      <c r="C68" s="189">
        <f t="shared" si="8"/>
        <v>58</v>
      </c>
      <c r="D68" s="190">
        <f t="shared" si="3"/>
        <v>8711194.8724259213</v>
      </c>
      <c r="E68" s="191">
        <v>1.359E-2</v>
      </c>
      <c r="F68" s="192">
        <f t="shared" si="4"/>
        <v>1.01925E-2</v>
      </c>
      <c r="G68" s="84">
        <f t="shared" si="5"/>
        <v>0</v>
      </c>
      <c r="H68" s="191">
        <f t="shared" si="6"/>
        <v>1.01925E-2</v>
      </c>
      <c r="I68" s="190">
        <f t="shared" si="0"/>
        <v>88788.853737201207</v>
      </c>
      <c r="J68" s="193">
        <f t="shared" si="1"/>
        <v>1568623.4250590331</v>
      </c>
      <c r="K68" s="193">
        <f>SUM(J68:$J$109)</f>
        <v>24510312.038870584</v>
      </c>
      <c r="L68" s="193">
        <f t="shared" si="2"/>
        <v>15522.518698945823</v>
      </c>
      <c r="M68" s="194">
        <f t="shared" si="7"/>
        <v>853703.9289182307</v>
      </c>
    </row>
    <row r="69" spans="3:13" x14ac:dyDescent="0.2">
      <c r="C69" s="189">
        <f t="shared" si="8"/>
        <v>59</v>
      </c>
      <c r="D69" s="190">
        <f t="shared" si="3"/>
        <v>8622406.0186887197</v>
      </c>
      <c r="E69" s="191">
        <v>1.477E-2</v>
      </c>
      <c r="F69" s="192">
        <f t="shared" si="4"/>
        <v>1.1077500000000001E-2</v>
      </c>
      <c r="G69" s="84">
        <f t="shared" si="5"/>
        <v>0</v>
      </c>
      <c r="H69" s="191">
        <f t="shared" si="6"/>
        <v>1.1077500000000001E-2</v>
      </c>
      <c r="I69" s="190">
        <f t="shared" si="0"/>
        <v>95514.702672024301</v>
      </c>
      <c r="J69" s="193">
        <f t="shared" si="1"/>
        <v>1507412.845436038</v>
      </c>
      <c r="K69" s="193">
        <f>SUM(J69:$J$109)</f>
        <v>22941688.613811549</v>
      </c>
      <c r="L69" s="193">
        <f t="shared" si="2"/>
        <v>16212.005626522052</v>
      </c>
      <c r="M69" s="194">
        <f t="shared" si="7"/>
        <v>838181.41021928482</v>
      </c>
    </row>
    <row r="70" spans="3:13" x14ac:dyDescent="0.2">
      <c r="C70" s="189">
        <f t="shared" si="8"/>
        <v>60</v>
      </c>
      <c r="D70" s="190">
        <f t="shared" si="3"/>
        <v>8526891.3160166945</v>
      </c>
      <c r="E70" s="191">
        <v>1.6080000000000001E-2</v>
      </c>
      <c r="F70" s="192">
        <f t="shared" si="4"/>
        <v>1.2060000000000001E-2</v>
      </c>
      <c r="G70" s="84">
        <f t="shared" si="5"/>
        <v>0</v>
      </c>
      <c r="H70" s="191">
        <f t="shared" si="6"/>
        <v>1.2060000000000001E-2</v>
      </c>
      <c r="I70" s="190">
        <f t="shared" si="0"/>
        <v>102834.30927116134</v>
      </c>
      <c r="J70" s="193">
        <f t="shared" si="1"/>
        <v>1447295.6113016701</v>
      </c>
      <c r="K70" s="193">
        <f>SUM(J70:$J$109)</f>
        <v>21434275.768375508</v>
      </c>
      <c r="L70" s="193">
        <f t="shared" si="2"/>
        <v>16946.004924561301</v>
      </c>
      <c r="M70" s="194">
        <f t="shared" si="7"/>
        <v>821969.40459276282</v>
      </c>
    </row>
    <row r="71" spans="3:13" x14ac:dyDescent="0.2">
      <c r="C71" s="196">
        <f t="shared" si="8"/>
        <v>61</v>
      </c>
      <c r="D71" s="197">
        <f t="shared" si="3"/>
        <v>8424057.006745534</v>
      </c>
      <c r="E71" s="198">
        <v>1.754E-2</v>
      </c>
      <c r="F71" s="199">
        <f t="shared" si="4"/>
        <v>1.3155E-2</v>
      </c>
      <c r="G71" s="200">
        <f t="shared" si="5"/>
        <v>0</v>
      </c>
      <c r="H71" s="198">
        <f t="shared" si="6"/>
        <v>1.3155E-2</v>
      </c>
      <c r="I71" s="197">
        <f t="shared" si="0"/>
        <v>110818.4699237375</v>
      </c>
      <c r="J71" s="201">
        <f t="shared" si="1"/>
        <v>1388195.3652712349</v>
      </c>
      <c r="K71" s="201">
        <f>SUM(J71:$J$109)</f>
        <v>19986980.157073837</v>
      </c>
      <c r="L71" s="201">
        <f t="shared" si="2"/>
        <v>17729.815563245724</v>
      </c>
      <c r="M71" s="202">
        <f t="shared" si="7"/>
        <v>805023.39966820169</v>
      </c>
    </row>
    <row r="72" spans="3:13" x14ac:dyDescent="0.2">
      <c r="C72" s="189">
        <f t="shared" si="8"/>
        <v>62</v>
      </c>
      <c r="D72" s="190">
        <f t="shared" si="3"/>
        <v>8313238.5368217966</v>
      </c>
      <c r="E72" s="191">
        <v>1.9189999999999999E-2</v>
      </c>
      <c r="F72" s="192">
        <f t="shared" si="4"/>
        <v>1.4392499999999999E-2</v>
      </c>
      <c r="G72" s="84">
        <f t="shared" si="5"/>
        <v>0</v>
      </c>
      <c r="H72" s="191">
        <f t="shared" si="6"/>
        <v>1.4392499999999999E-2</v>
      </c>
      <c r="I72" s="190">
        <f t="shared" si="0"/>
        <v>119648.28564120769</v>
      </c>
      <c r="J72" s="193">
        <f t="shared" si="1"/>
        <v>1330032.6749913513</v>
      </c>
      <c r="K72" s="193">
        <f>SUM(J72:$J$109)</f>
        <v>18598784.791802604</v>
      </c>
      <c r="L72" s="193">
        <f t="shared" si="2"/>
        <v>18584.94686875051</v>
      </c>
      <c r="M72" s="194">
        <f t="shared" si="7"/>
        <v>787293.58410495578</v>
      </c>
    </row>
    <row r="73" spans="3:13" x14ac:dyDescent="0.2">
      <c r="C73" s="189">
        <f t="shared" si="8"/>
        <v>63</v>
      </c>
      <c r="D73" s="190">
        <f t="shared" si="3"/>
        <v>8193590.2511805892</v>
      </c>
      <c r="E73" s="191">
        <v>2.1059999999999999E-2</v>
      </c>
      <c r="F73" s="192">
        <f t="shared" si="4"/>
        <v>1.5795E-2</v>
      </c>
      <c r="G73" s="84">
        <f t="shared" si="5"/>
        <v>0</v>
      </c>
      <c r="H73" s="191">
        <f t="shared" si="6"/>
        <v>1.5795E-2</v>
      </c>
      <c r="I73" s="190">
        <f t="shared" si="0"/>
        <v>129417.75801739741</v>
      </c>
      <c r="J73" s="193">
        <f t="shared" si="1"/>
        <v>1272708.912346154</v>
      </c>
      <c r="K73" s="193">
        <f>SUM(J73:$J$109)</f>
        <v>17268752.116811257</v>
      </c>
      <c r="L73" s="193">
        <f t="shared" si="2"/>
        <v>19516.929388842229</v>
      </c>
      <c r="M73" s="194">
        <f t="shared" si="7"/>
        <v>768708.63723620528</v>
      </c>
    </row>
    <row r="74" spans="3:13" x14ac:dyDescent="0.2">
      <c r="C74" s="189">
        <f t="shared" si="8"/>
        <v>64</v>
      </c>
      <c r="D74" s="190">
        <f t="shared" si="3"/>
        <v>8064172.4931631917</v>
      </c>
      <c r="E74" s="191">
        <v>2.3140000000000001E-2</v>
      </c>
      <c r="F74" s="192">
        <f t="shared" si="4"/>
        <v>1.7355000000000002E-2</v>
      </c>
      <c r="G74" s="84">
        <f t="shared" si="5"/>
        <v>0</v>
      </c>
      <c r="H74" s="191">
        <f t="shared" si="6"/>
        <v>1.7355000000000002E-2</v>
      </c>
      <c r="I74" s="190">
        <f t="shared" ref="I74:I105" si="9">+D74*H74</f>
        <v>139953.71361884722</v>
      </c>
      <c r="J74" s="193">
        <f t="shared" ref="J74:J109" si="10">+D74*(1/(1+$L$6))^C74</f>
        <v>1216122.7913355788</v>
      </c>
      <c r="K74" s="193">
        <f>SUM(J74:$J$109)</f>
        <v>15996043.204465097</v>
      </c>
      <c r="L74" s="193">
        <f t="shared" ref="L74:L108" si="11">+I74*(1/(1.03))^C75</f>
        <v>20491.078683134925</v>
      </c>
      <c r="M74" s="194">
        <f t="shared" si="7"/>
        <v>749191.7078473632</v>
      </c>
    </row>
    <row r="75" spans="3:13" x14ac:dyDescent="0.2">
      <c r="C75" s="189">
        <f t="shared" si="8"/>
        <v>65</v>
      </c>
      <c r="D75" s="190">
        <f t="shared" ref="D75:D109" si="12">+D74-(D74*H74)</f>
        <v>7924218.7795443442</v>
      </c>
      <c r="E75" s="191">
        <v>2.5420000000000002E-2</v>
      </c>
      <c r="F75" s="192">
        <f t="shared" ref="F75:F109" si="13">+E75*$F$7</f>
        <v>1.9065000000000002E-2</v>
      </c>
      <c r="G75" s="84">
        <f t="shared" ref="G75:G109" si="14">+E75*$G$7</f>
        <v>0</v>
      </c>
      <c r="H75" s="191">
        <f t="shared" ref="H75:H109" si="15">+F75+G75</f>
        <v>1.9065000000000002E-2</v>
      </c>
      <c r="I75" s="190">
        <f t="shared" si="9"/>
        <v>151075.23103201293</v>
      </c>
      <c r="J75" s="193">
        <f t="shared" si="10"/>
        <v>1160210.6604776212</v>
      </c>
      <c r="K75" s="193">
        <f>SUM(J75:$J$109)</f>
        <v>14779920.41312952</v>
      </c>
      <c r="L75" s="193">
        <f t="shared" si="11"/>
        <v>21475.161400005676</v>
      </c>
      <c r="M75" s="194">
        <f t="shared" ref="M75:M109" si="16">SUM(L75:L174)</f>
        <v>728700.62916422833</v>
      </c>
    </row>
    <row r="76" spans="3:13" x14ac:dyDescent="0.2">
      <c r="C76" s="189">
        <f t="shared" ref="C76:C109" si="17">+C75+1</f>
        <v>66</v>
      </c>
      <c r="D76" s="190">
        <f t="shared" si="12"/>
        <v>7773143.5485123312</v>
      </c>
      <c r="E76" s="191">
        <v>2.785E-2</v>
      </c>
      <c r="F76" s="192">
        <f t="shared" si="13"/>
        <v>2.08875E-2</v>
      </c>
      <c r="G76" s="84">
        <f t="shared" si="14"/>
        <v>0</v>
      </c>
      <c r="H76" s="191">
        <f t="shared" si="15"/>
        <v>2.08875E-2</v>
      </c>
      <c r="I76" s="190">
        <f t="shared" si="9"/>
        <v>162361.53586955133</v>
      </c>
      <c r="J76" s="193">
        <f t="shared" si="10"/>
        <v>1104942.9555685585</v>
      </c>
      <c r="K76" s="193">
        <f>SUM(J76:$J$109)</f>
        <v>13619709.752651898</v>
      </c>
      <c r="L76" s="193">
        <f t="shared" si="11"/>
        <v>22407.277654794434</v>
      </c>
      <c r="M76" s="194">
        <f t="shared" si="16"/>
        <v>707225.46776422241</v>
      </c>
    </row>
    <row r="77" spans="3:13" x14ac:dyDescent="0.2">
      <c r="C77" s="189">
        <f t="shared" si="17"/>
        <v>67</v>
      </c>
      <c r="D77" s="190">
        <f t="shared" si="12"/>
        <v>7610782.0126427803</v>
      </c>
      <c r="E77" s="191">
        <v>3.0439999999999998E-2</v>
      </c>
      <c r="F77" s="192">
        <f t="shared" si="13"/>
        <v>2.283E-2</v>
      </c>
      <c r="G77" s="84">
        <f t="shared" si="14"/>
        <v>0</v>
      </c>
      <c r="H77" s="191">
        <f t="shared" si="15"/>
        <v>2.283E-2</v>
      </c>
      <c r="I77" s="190">
        <f t="shared" si="9"/>
        <v>173754.15334863466</v>
      </c>
      <c r="J77" s="193">
        <f t="shared" si="10"/>
        <v>1050352.873382641</v>
      </c>
      <c r="K77" s="193">
        <f>SUM(J77:$J$109)</f>
        <v>12514766.797083342</v>
      </c>
      <c r="L77" s="193">
        <f t="shared" si="11"/>
        <v>23281.122426529797</v>
      </c>
      <c r="M77" s="194">
        <f t="shared" si="16"/>
        <v>684818.19010942813</v>
      </c>
    </row>
    <row r="78" spans="3:13" x14ac:dyDescent="0.2">
      <c r="C78" s="189">
        <f t="shared" si="17"/>
        <v>68</v>
      </c>
      <c r="D78" s="190">
        <f t="shared" si="12"/>
        <v>7437027.8592941454</v>
      </c>
      <c r="E78" s="191">
        <v>3.3189999999999997E-2</v>
      </c>
      <c r="F78" s="192">
        <f t="shared" si="13"/>
        <v>2.4892499999999998E-2</v>
      </c>
      <c r="G78" s="84">
        <f t="shared" si="14"/>
        <v>0</v>
      </c>
      <c r="H78" s="191">
        <f t="shared" si="15"/>
        <v>2.4892499999999998E-2</v>
      </c>
      <c r="I78" s="190">
        <f t="shared" si="9"/>
        <v>185126.21598747949</v>
      </c>
      <c r="J78" s="193">
        <f t="shared" si="10"/>
        <v>996478.94881875266</v>
      </c>
      <c r="K78" s="193">
        <f>SUM(J78:$J$109)</f>
        <v>11464413.923700701</v>
      </c>
      <c r="L78" s="193">
        <f t="shared" si="11"/>
        <v>24082.380809194954</v>
      </c>
      <c r="M78" s="194">
        <f t="shared" si="16"/>
        <v>661537.06768289849</v>
      </c>
    </row>
    <row r="79" spans="3:13" x14ac:dyDescent="0.2">
      <c r="C79" s="189">
        <f t="shared" si="17"/>
        <v>69</v>
      </c>
      <c r="D79" s="190">
        <f t="shared" si="12"/>
        <v>7251901.6433066661</v>
      </c>
      <c r="E79" s="191">
        <v>3.6170000000000001E-2</v>
      </c>
      <c r="F79" s="192">
        <f t="shared" si="13"/>
        <v>2.7127499999999999E-2</v>
      </c>
      <c r="G79" s="84">
        <f t="shared" si="14"/>
        <v>0</v>
      </c>
      <c r="H79" s="191">
        <f t="shared" si="15"/>
        <v>2.7127499999999999E-2</v>
      </c>
      <c r="I79" s="190">
        <f t="shared" si="9"/>
        <v>196725.96182880158</v>
      </c>
      <c r="J79" s="193">
        <f t="shared" si="10"/>
        <v>943372.90930609906</v>
      </c>
      <c r="K79" s="193">
        <f>SUM(J79:$J$109)</f>
        <v>10467934.974881949</v>
      </c>
      <c r="L79" s="193">
        <f t="shared" si="11"/>
        <v>24845.969511845822</v>
      </c>
      <c r="M79" s="194">
        <f t="shared" si="16"/>
        <v>637454.68687370338</v>
      </c>
    </row>
    <row r="80" spans="3:13" x14ac:dyDescent="0.2">
      <c r="C80" s="189">
        <f t="shared" si="17"/>
        <v>70</v>
      </c>
      <c r="D80" s="190">
        <f t="shared" si="12"/>
        <v>7055175.6814778643</v>
      </c>
      <c r="E80" s="191">
        <v>3.9510000000000003E-2</v>
      </c>
      <c r="F80" s="192">
        <f t="shared" si="13"/>
        <v>2.9632500000000003E-2</v>
      </c>
      <c r="G80" s="84">
        <f t="shared" si="14"/>
        <v>0</v>
      </c>
      <c r="H80" s="191">
        <f t="shared" si="15"/>
        <v>2.9632500000000003E-2</v>
      </c>
      <c r="I80" s="190">
        <f t="shared" si="9"/>
        <v>209062.49338139282</v>
      </c>
      <c r="J80" s="193">
        <f t="shared" si="10"/>
        <v>891050.05894067732</v>
      </c>
      <c r="K80" s="193">
        <f>SUM(J80:$J$109)</f>
        <v>9524562.0655758474</v>
      </c>
      <c r="L80" s="193">
        <f t="shared" si="11"/>
        <v>25634.991137436529</v>
      </c>
      <c r="M80" s="194">
        <f t="shared" si="16"/>
        <v>612608.71736185765</v>
      </c>
    </row>
    <row r="81" spans="3:13" x14ac:dyDescent="0.2">
      <c r="C81" s="189">
        <f t="shared" si="17"/>
        <v>71</v>
      </c>
      <c r="D81" s="190">
        <f t="shared" si="12"/>
        <v>6846113.1880964711</v>
      </c>
      <c r="E81" s="191">
        <v>4.3299999999999998E-2</v>
      </c>
      <c r="F81" s="192">
        <f t="shared" si="13"/>
        <v>3.2474999999999997E-2</v>
      </c>
      <c r="G81" s="84">
        <f t="shared" si="14"/>
        <v>0</v>
      </c>
      <c r="H81" s="191">
        <f t="shared" si="15"/>
        <v>3.2474999999999997E-2</v>
      </c>
      <c r="I81" s="190">
        <f t="shared" si="9"/>
        <v>222327.52578343288</v>
      </c>
      <c r="J81" s="193">
        <f t="shared" si="10"/>
        <v>839462.15346516296</v>
      </c>
      <c r="K81" s="193">
        <f>SUM(J81:$J$109)</f>
        <v>8633512.0066351704</v>
      </c>
      <c r="L81" s="193">
        <f t="shared" si="11"/>
        <v>26467.50818813705</v>
      </c>
      <c r="M81" s="194">
        <f t="shared" si="16"/>
        <v>586973.72622442106</v>
      </c>
    </row>
    <row r="82" spans="3:13" x14ac:dyDescent="0.2">
      <c r="C82" s="189">
        <f t="shared" si="17"/>
        <v>72</v>
      </c>
      <c r="D82" s="190">
        <f t="shared" si="12"/>
        <v>6623785.6623130385</v>
      </c>
      <c r="E82" s="191">
        <v>4.7649999999999998E-2</v>
      </c>
      <c r="F82" s="192">
        <f t="shared" si="13"/>
        <v>3.5737499999999998E-2</v>
      </c>
      <c r="G82" s="84">
        <f t="shared" si="14"/>
        <v>0</v>
      </c>
      <c r="H82" s="191">
        <f t="shared" si="15"/>
        <v>3.5737499999999998E-2</v>
      </c>
      <c r="I82" s="190">
        <f t="shared" si="9"/>
        <v>236717.5401069122</v>
      </c>
      <c r="J82" s="193">
        <f t="shared" si="10"/>
        <v>788544.29129260359</v>
      </c>
      <c r="K82" s="193">
        <f>SUM(J82:$J$109)</f>
        <v>7794049.8531700065</v>
      </c>
      <c r="L82" s="193">
        <f t="shared" si="11"/>
        <v>27359.807388416913</v>
      </c>
      <c r="M82" s="194">
        <f t="shared" si="16"/>
        <v>560506.21803628397</v>
      </c>
    </row>
    <row r="83" spans="3:13" x14ac:dyDescent="0.2">
      <c r="C83" s="189">
        <f t="shared" si="17"/>
        <v>73</v>
      </c>
      <c r="D83" s="190">
        <f t="shared" si="12"/>
        <v>6387068.1222061263</v>
      </c>
      <c r="E83" s="191">
        <v>5.2639999999999999E-2</v>
      </c>
      <c r="F83" s="192">
        <f t="shared" si="13"/>
        <v>3.9480000000000001E-2</v>
      </c>
      <c r="G83" s="84">
        <f t="shared" si="14"/>
        <v>0</v>
      </c>
      <c r="H83" s="191">
        <f t="shared" si="15"/>
        <v>3.9480000000000001E-2</v>
      </c>
      <c r="I83" s="190">
        <f t="shared" si="9"/>
        <v>252161.44946469789</v>
      </c>
      <c r="J83" s="193">
        <f t="shared" si="10"/>
        <v>738217.17444906232</v>
      </c>
      <c r="K83" s="193">
        <f>SUM(J83:$J$109)</f>
        <v>7005505.5618774025</v>
      </c>
      <c r="L83" s="193">
        <f t="shared" si="11"/>
        <v>28295.935968202895</v>
      </c>
      <c r="M83" s="194">
        <f t="shared" si="16"/>
        <v>533146.4106478669</v>
      </c>
    </row>
    <row r="84" spans="3:13" x14ac:dyDescent="0.2">
      <c r="C84" s="189">
        <f t="shared" si="17"/>
        <v>74</v>
      </c>
      <c r="D84" s="190">
        <f t="shared" si="12"/>
        <v>6134906.672741428</v>
      </c>
      <c r="E84" s="191">
        <v>5.8189999999999999E-2</v>
      </c>
      <c r="F84" s="192">
        <f t="shared" si="13"/>
        <v>4.3642500000000001E-2</v>
      </c>
      <c r="G84" s="84">
        <f t="shared" si="14"/>
        <v>0</v>
      </c>
      <c r="H84" s="191">
        <f t="shared" si="15"/>
        <v>4.3642500000000001E-2</v>
      </c>
      <c r="I84" s="190">
        <f t="shared" si="9"/>
        <v>267742.66446511779</v>
      </c>
      <c r="J84" s="193">
        <f t="shared" si="10"/>
        <v>688419.76738040126</v>
      </c>
      <c r="K84" s="193">
        <f>SUM(J84:$J$109)</f>
        <v>6267288.3874283405</v>
      </c>
      <c r="L84" s="193">
        <f t="shared" si="11"/>
        <v>29169.281260096275</v>
      </c>
      <c r="M84" s="194">
        <f t="shared" si="16"/>
        <v>504850.47467966418</v>
      </c>
    </row>
    <row r="85" spans="3:13" x14ac:dyDescent="0.2">
      <c r="C85" s="189">
        <f t="shared" si="17"/>
        <v>75</v>
      </c>
      <c r="D85" s="190">
        <f t="shared" si="12"/>
        <v>5867164.0082763098</v>
      </c>
      <c r="E85" s="191">
        <v>6.4189999999999997E-2</v>
      </c>
      <c r="F85" s="192">
        <f t="shared" si="13"/>
        <v>4.8142499999999998E-2</v>
      </c>
      <c r="G85" s="84">
        <f t="shared" si="14"/>
        <v>0</v>
      </c>
      <c r="H85" s="191">
        <f t="shared" si="15"/>
        <v>4.8142499999999998E-2</v>
      </c>
      <c r="I85" s="190">
        <f t="shared" si="9"/>
        <v>282459.94326844224</v>
      </c>
      <c r="J85" s="193">
        <f t="shared" si="10"/>
        <v>639199.424934468</v>
      </c>
      <c r="K85" s="193">
        <f>SUM(J85:$J$109)</f>
        <v>5578868.6200479399</v>
      </c>
      <c r="L85" s="193">
        <f t="shared" si="11"/>
        <v>29876.36729602682</v>
      </c>
      <c r="M85" s="194">
        <f t="shared" si="16"/>
        <v>475681.19341956789</v>
      </c>
    </row>
    <row r="86" spans="3:13" x14ac:dyDescent="0.2">
      <c r="C86" s="189">
        <f t="shared" si="17"/>
        <v>76</v>
      </c>
      <c r="D86" s="190">
        <f t="shared" si="12"/>
        <v>5584704.0650078673</v>
      </c>
      <c r="E86" s="191">
        <v>7.0529999999999995E-2</v>
      </c>
      <c r="F86" s="192">
        <f t="shared" si="13"/>
        <v>5.28975E-2</v>
      </c>
      <c r="G86" s="84">
        <f t="shared" si="14"/>
        <v>0</v>
      </c>
      <c r="H86" s="191">
        <f t="shared" si="15"/>
        <v>5.28975E-2</v>
      </c>
      <c r="I86" s="190">
        <f t="shared" si="9"/>
        <v>295416.88327875367</v>
      </c>
      <c r="J86" s="193">
        <f t="shared" si="10"/>
        <v>590705.5986597673</v>
      </c>
      <c r="K86" s="193">
        <f>SUM(J86:$J$109)</f>
        <v>4939669.1951134726</v>
      </c>
      <c r="L86" s="193">
        <f t="shared" si="11"/>
        <v>30336.746995247613</v>
      </c>
      <c r="M86" s="194">
        <f t="shared" si="16"/>
        <v>445804.8261235411</v>
      </c>
    </row>
    <row r="87" spans="3:13" x14ac:dyDescent="0.2">
      <c r="C87" s="189">
        <f t="shared" si="17"/>
        <v>77</v>
      </c>
      <c r="D87" s="190">
        <f t="shared" si="12"/>
        <v>5289287.1817291137</v>
      </c>
      <c r="E87" s="191">
        <v>7.7119999999999994E-2</v>
      </c>
      <c r="F87" s="192">
        <f t="shared" si="13"/>
        <v>5.7839999999999996E-2</v>
      </c>
      <c r="G87" s="84">
        <f t="shared" si="14"/>
        <v>0</v>
      </c>
      <c r="H87" s="191">
        <f t="shared" si="15"/>
        <v>5.7839999999999996E-2</v>
      </c>
      <c r="I87" s="190">
        <f t="shared" si="9"/>
        <v>305932.37059121189</v>
      </c>
      <c r="J87" s="193">
        <f t="shared" si="10"/>
        <v>543163.83422782749</v>
      </c>
      <c r="K87" s="193">
        <f>SUM(J87:$J$109)</f>
        <v>4348963.5964537049</v>
      </c>
      <c r="L87" s="193">
        <f t="shared" si="11"/>
        <v>30501.549681298577</v>
      </c>
      <c r="M87" s="194">
        <f t="shared" si="16"/>
        <v>415468.07912829355</v>
      </c>
    </row>
    <row r="88" spans="3:13" x14ac:dyDescent="0.2">
      <c r="C88" s="189">
        <f t="shared" si="17"/>
        <v>78</v>
      </c>
      <c r="D88" s="190">
        <f t="shared" si="12"/>
        <v>4983354.8111379016</v>
      </c>
      <c r="E88" s="191">
        <v>8.3900000000000002E-2</v>
      </c>
      <c r="F88" s="192">
        <f t="shared" si="13"/>
        <v>6.2925000000000009E-2</v>
      </c>
      <c r="G88" s="84">
        <f t="shared" si="14"/>
        <v>0</v>
      </c>
      <c r="H88" s="191">
        <f t="shared" si="15"/>
        <v>6.2925000000000009E-2</v>
      </c>
      <c r="I88" s="190">
        <f t="shared" si="9"/>
        <v>313577.60149085248</v>
      </c>
      <c r="J88" s="193">
        <f t="shared" si="10"/>
        <v>496841.97869523295</v>
      </c>
      <c r="K88" s="193">
        <f>SUM(J88:$J$109)</f>
        <v>3805799.7622258766</v>
      </c>
      <c r="L88" s="193">
        <f t="shared" si="11"/>
        <v>30353.185931453922</v>
      </c>
      <c r="M88" s="194">
        <f t="shared" si="16"/>
        <v>384966.52944699489</v>
      </c>
    </row>
    <row r="89" spans="3:13" x14ac:dyDescent="0.2">
      <c r="C89" s="189">
        <f t="shared" si="17"/>
        <v>79</v>
      </c>
      <c r="D89" s="190">
        <f t="shared" si="12"/>
        <v>4669777.2096470492</v>
      </c>
      <c r="E89" s="191">
        <v>9.1050000000000006E-2</v>
      </c>
      <c r="F89" s="192">
        <f t="shared" si="13"/>
        <v>6.8287500000000001E-2</v>
      </c>
      <c r="G89" s="84">
        <f t="shared" si="14"/>
        <v>0</v>
      </c>
      <c r="H89" s="191">
        <f t="shared" si="15"/>
        <v>6.8287500000000001E-2</v>
      </c>
      <c r="I89" s="190">
        <f t="shared" si="9"/>
        <v>318887.41120377288</v>
      </c>
      <c r="J89" s="193">
        <f t="shared" si="10"/>
        <v>452017.66717071406</v>
      </c>
      <c r="K89" s="193">
        <f>SUM(J89:$J$109)</f>
        <v>3308957.7835306432</v>
      </c>
      <c r="L89" s="193">
        <f t="shared" si="11"/>
        <v>29968.11305526226</v>
      </c>
      <c r="M89" s="194">
        <f t="shared" si="16"/>
        <v>354613.34351554094</v>
      </c>
    </row>
    <row r="90" spans="3:13" x14ac:dyDescent="0.2">
      <c r="C90" s="189">
        <f t="shared" si="17"/>
        <v>80</v>
      </c>
      <c r="D90" s="190">
        <f t="shared" si="12"/>
        <v>4350889.7984432764</v>
      </c>
      <c r="E90" s="191">
        <v>9.8839999999999997E-2</v>
      </c>
      <c r="F90" s="192">
        <f t="shared" si="13"/>
        <v>7.4130000000000001E-2</v>
      </c>
      <c r="G90" s="84">
        <f t="shared" si="14"/>
        <v>0</v>
      </c>
      <c r="H90" s="191">
        <f t="shared" si="15"/>
        <v>7.4130000000000001E-2</v>
      </c>
      <c r="I90" s="190">
        <f t="shared" si="9"/>
        <v>322531.46075860009</v>
      </c>
      <c r="J90" s="193">
        <f t="shared" si="10"/>
        <v>408883.99099397456</v>
      </c>
      <c r="K90" s="193">
        <f>SUM(J90:$J$109)</f>
        <v>2856940.1163599296</v>
      </c>
      <c r="L90" s="193">
        <f t="shared" si="11"/>
        <v>29427.738109110036</v>
      </c>
      <c r="M90" s="194">
        <f t="shared" si="16"/>
        <v>324645.23046027869</v>
      </c>
    </row>
    <row r="91" spans="3:13" x14ac:dyDescent="0.2">
      <c r="C91" s="189">
        <f t="shared" si="17"/>
        <v>81</v>
      </c>
      <c r="D91" s="190">
        <f t="shared" si="12"/>
        <v>4028358.3376846765</v>
      </c>
      <c r="E91" s="191">
        <v>0.10748000000000001</v>
      </c>
      <c r="F91" s="192">
        <f t="shared" si="13"/>
        <v>8.0610000000000001E-2</v>
      </c>
      <c r="G91" s="84">
        <f t="shared" si="14"/>
        <v>0</v>
      </c>
      <c r="H91" s="191">
        <f t="shared" si="15"/>
        <v>8.0610000000000001E-2</v>
      </c>
      <c r="I91" s="190">
        <f t="shared" si="9"/>
        <v>324725.96560076176</v>
      </c>
      <c r="J91" s="193">
        <f t="shared" si="10"/>
        <v>367547.01042872935</v>
      </c>
      <c r="K91" s="193">
        <f>SUM(J91:$J$109)</f>
        <v>2448056.1253659548</v>
      </c>
      <c r="L91" s="193">
        <f t="shared" si="11"/>
        <v>28765.014088019292</v>
      </c>
      <c r="M91" s="194">
        <f t="shared" si="16"/>
        <v>295217.49235116865</v>
      </c>
    </row>
    <row r="92" spans="3:13" x14ac:dyDescent="0.2">
      <c r="C92" s="189">
        <f t="shared" si="17"/>
        <v>82</v>
      </c>
      <c r="D92" s="190">
        <f t="shared" si="12"/>
        <v>3703632.3720839149</v>
      </c>
      <c r="E92" s="191">
        <v>0.11724999999999999</v>
      </c>
      <c r="F92" s="192">
        <f t="shared" si="13"/>
        <v>8.7937500000000002E-2</v>
      </c>
      <c r="G92" s="84">
        <f t="shared" si="14"/>
        <v>0</v>
      </c>
      <c r="H92" s="191">
        <f t="shared" si="15"/>
        <v>8.7937500000000002E-2</v>
      </c>
      <c r="I92" s="190">
        <f t="shared" si="9"/>
        <v>325688.17172012926</v>
      </c>
      <c r="J92" s="193">
        <f t="shared" si="10"/>
        <v>328076.7436097762</v>
      </c>
      <c r="K92" s="193">
        <f>SUM(J92:$J$109)</f>
        <v>2080509.1149372254</v>
      </c>
      <c r="L92" s="193">
        <f t="shared" si="11"/>
        <v>28009.950137072523</v>
      </c>
      <c r="M92" s="194">
        <f t="shared" si="16"/>
        <v>266452.47826314939</v>
      </c>
    </row>
    <row r="93" spans="3:13" x14ac:dyDescent="0.2">
      <c r="C93" s="189">
        <f t="shared" si="17"/>
        <v>83</v>
      </c>
      <c r="D93" s="190">
        <f t="shared" si="12"/>
        <v>3377944.2003637855</v>
      </c>
      <c r="E93" s="191">
        <v>0.12826000000000001</v>
      </c>
      <c r="F93" s="192">
        <f t="shared" si="13"/>
        <v>9.6195000000000003E-2</v>
      </c>
      <c r="G93" s="84">
        <f t="shared" si="14"/>
        <v>0</v>
      </c>
      <c r="H93" s="191">
        <f t="shared" si="15"/>
        <v>9.6195000000000003E-2</v>
      </c>
      <c r="I93" s="190">
        <f t="shared" si="9"/>
        <v>324941.34235399438</v>
      </c>
      <c r="J93" s="193">
        <f t="shared" si="10"/>
        <v>290511.16016368108</v>
      </c>
      <c r="K93" s="193">
        <f>SUM(J93:$J$109)</f>
        <v>1752432.3713274496</v>
      </c>
      <c r="L93" s="193">
        <f t="shared" si="11"/>
        <v>27131.768011597385</v>
      </c>
      <c r="M93" s="194">
        <f t="shared" si="16"/>
        <v>238442.52812607688</v>
      </c>
    </row>
    <row r="94" spans="3:13" x14ac:dyDescent="0.2">
      <c r="C94" s="189">
        <f t="shared" si="17"/>
        <v>84</v>
      </c>
      <c r="D94" s="190">
        <f t="shared" si="12"/>
        <v>3053002.858009791</v>
      </c>
      <c r="E94" s="191">
        <v>0.14025000000000001</v>
      </c>
      <c r="F94" s="192">
        <f t="shared" si="13"/>
        <v>0.10518750000000002</v>
      </c>
      <c r="G94" s="84">
        <f t="shared" si="14"/>
        <v>0</v>
      </c>
      <c r="H94" s="191">
        <f t="shared" si="15"/>
        <v>0.10518750000000002</v>
      </c>
      <c r="I94" s="190">
        <f t="shared" si="9"/>
        <v>321137.73812690494</v>
      </c>
      <c r="J94" s="193">
        <f t="shared" si="10"/>
        <v>254917.90205022891</v>
      </c>
      <c r="K94" s="193">
        <f>SUM(J94:$J$109)</f>
        <v>1461921.2111637685</v>
      </c>
      <c r="L94" s="193">
        <f t="shared" si="11"/>
        <v>26033.181380493646</v>
      </c>
      <c r="M94" s="194">
        <f t="shared" si="16"/>
        <v>211310.76011447946</v>
      </c>
    </row>
    <row r="95" spans="3:13" x14ac:dyDescent="0.2">
      <c r="C95" s="189">
        <f t="shared" si="17"/>
        <v>85</v>
      </c>
      <c r="D95" s="190">
        <f t="shared" si="12"/>
        <v>2731865.1198828863</v>
      </c>
      <c r="E95" s="191">
        <v>0.15295</v>
      </c>
      <c r="F95" s="192">
        <f t="shared" si="13"/>
        <v>0.1147125</v>
      </c>
      <c r="G95" s="84">
        <f t="shared" si="14"/>
        <v>0</v>
      </c>
      <c r="H95" s="191">
        <f t="shared" si="15"/>
        <v>0.1147125</v>
      </c>
      <c r="I95" s="190">
        <f t="shared" si="9"/>
        <v>313379.07756456558</v>
      </c>
      <c r="J95" s="193">
        <f t="shared" si="10"/>
        <v>221459.92740613638</v>
      </c>
      <c r="K95" s="193">
        <f>SUM(J95:$J$109)</f>
        <v>1207003.3091135395</v>
      </c>
      <c r="L95" s="193">
        <f t="shared" si="11"/>
        <v>24664.293128714969</v>
      </c>
      <c r="M95" s="194">
        <f t="shared" si="16"/>
        <v>185277.57873398584</v>
      </c>
    </row>
    <row r="96" spans="3:13" x14ac:dyDescent="0.2">
      <c r="C96" s="189">
        <f t="shared" si="17"/>
        <v>86</v>
      </c>
      <c r="D96" s="190">
        <f t="shared" si="12"/>
        <v>2418486.0423183208</v>
      </c>
      <c r="E96" s="191">
        <v>0.16608999999999999</v>
      </c>
      <c r="F96" s="192">
        <f t="shared" si="13"/>
        <v>0.1245675</v>
      </c>
      <c r="G96" s="84">
        <f t="shared" si="14"/>
        <v>0</v>
      </c>
      <c r="H96" s="191">
        <f t="shared" si="15"/>
        <v>0.1245675</v>
      </c>
      <c r="I96" s="190">
        <f t="shared" si="9"/>
        <v>301264.76007648744</v>
      </c>
      <c r="J96" s="193">
        <f t="shared" si="10"/>
        <v>190345.34512966988</v>
      </c>
      <c r="K96" s="193">
        <f>SUM(J96:$J$109)</f>
        <v>985543.38170740311</v>
      </c>
      <c r="L96" s="193">
        <f t="shared" si="11"/>
        <v>23020.236679068108</v>
      </c>
      <c r="M96" s="194">
        <f t="shared" si="16"/>
        <v>160613.28560527082</v>
      </c>
    </row>
    <row r="97" spans="3:13" x14ac:dyDescent="0.2">
      <c r="C97" s="189">
        <f t="shared" si="17"/>
        <v>87</v>
      </c>
      <c r="D97" s="190">
        <f t="shared" si="12"/>
        <v>2117221.2822418334</v>
      </c>
      <c r="E97" s="191">
        <v>0.17954999999999999</v>
      </c>
      <c r="F97" s="192">
        <f t="shared" si="13"/>
        <v>0.13466249999999999</v>
      </c>
      <c r="G97" s="84">
        <f t="shared" si="14"/>
        <v>0</v>
      </c>
      <c r="H97" s="191">
        <f t="shared" si="15"/>
        <v>0.13466249999999999</v>
      </c>
      <c r="I97" s="190">
        <f t="shared" si="9"/>
        <v>285110.31091989088</v>
      </c>
      <c r="J97" s="193">
        <f t="shared" si="10"/>
        <v>161781.06927206769</v>
      </c>
      <c r="K97" s="193">
        <f>SUM(J97:$J$109)</f>
        <v>795198.03657773323</v>
      </c>
      <c r="L97" s="193">
        <f t="shared" si="11"/>
        <v>21151.304117329917</v>
      </c>
      <c r="M97" s="194">
        <f t="shared" si="16"/>
        <v>137593.04892620273</v>
      </c>
    </row>
    <row r="98" spans="3:13" x14ac:dyDescent="0.2">
      <c r="C98" s="189">
        <f t="shared" si="17"/>
        <v>88</v>
      </c>
      <c r="D98" s="190">
        <f t="shared" si="12"/>
        <v>1832110.9713219425</v>
      </c>
      <c r="E98" s="191">
        <v>0.19327</v>
      </c>
      <c r="F98" s="192">
        <f t="shared" si="13"/>
        <v>0.14495249999999998</v>
      </c>
      <c r="G98" s="84">
        <f t="shared" si="14"/>
        <v>0</v>
      </c>
      <c r="H98" s="191">
        <f t="shared" si="15"/>
        <v>0.14495249999999998</v>
      </c>
      <c r="I98" s="190">
        <f t="shared" si="9"/>
        <v>265569.06557054387</v>
      </c>
      <c r="J98" s="193">
        <f t="shared" si="10"/>
        <v>135917.69517593968</v>
      </c>
      <c r="K98" s="193">
        <f>SUM(J98:$J$109)</f>
        <v>633416.96730566549</v>
      </c>
      <c r="L98" s="193">
        <f t="shared" si="11"/>
        <v>19127.776417466404</v>
      </c>
      <c r="M98" s="194">
        <f t="shared" si="16"/>
        <v>116441.7448088728</v>
      </c>
    </row>
    <row r="99" spans="3:13" x14ac:dyDescent="0.2">
      <c r="C99" s="189">
        <f t="shared" si="17"/>
        <v>89</v>
      </c>
      <c r="D99" s="190">
        <f t="shared" si="12"/>
        <v>1566541.9057513988</v>
      </c>
      <c r="E99" s="191">
        <v>0.20729</v>
      </c>
      <c r="F99" s="192">
        <f t="shared" si="13"/>
        <v>0.15546750000000001</v>
      </c>
      <c r="G99" s="84">
        <f t="shared" si="14"/>
        <v>0</v>
      </c>
      <c r="H99" s="191">
        <f t="shared" si="15"/>
        <v>0.15546750000000001</v>
      </c>
      <c r="I99" s="190">
        <f t="shared" si="9"/>
        <v>243546.35373240561</v>
      </c>
      <c r="J99" s="193">
        <f t="shared" si="10"/>
        <v>112831.15093781485</v>
      </c>
      <c r="K99" s="193">
        <f>SUM(J99:$J$109)</f>
        <v>497499.27212972584</v>
      </c>
      <c r="L99" s="193">
        <f t="shared" si="11"/>
        <v>17030.657241189059</v>
      </c>
      <c r="M99" s="194">
        <f t="shared" si="16"/>
        <v>97313.968391406393</v>
      </c>
    </row>
    <row r="100" spans="3:13" x14ac:dyDescent="0.2">
      <c r="C100" s="189">
        <f t="shared" si="17"/>
        <v>90</v>
      </c>
      <c r="D100" s="190">
        <f t="shared" si="12"/>
        <v>1322995.5520189931</v>
      </c>
      <c r="E100" s="191">
        <v>0.22176999999999999</v>
      </c>
      <c r="F100" s="192">
        <f t="shared" si="13"/>
        <v>0.16632749999999999</v>
      </c>
      <c r="G100" s="84">
        <f t="shared" si="14"/>
        <v>0</v>
      </c>
      <c r="H100" s="191">
        <f t="shared" si="15"/>
        <v>0.16632749999999999</v>
      </c>
      <c r="I100" s="190">
        <f t="shared" si="9"/>
        <v>220050.54267843906</v>
      </c>
      <c r="J100" s="193">
        <f t="shared" si="10"/>
        <v>92514.149494553494</v>
      </c>
      <c r="K100" s="193">
        <f>SUM(J100:$J$109)</f>
        <v>384668.12119191099</v>
      </c>
      <c r="L100" s="193">
        <f t="shared" si="11"/>
        <v>14939.463301024609</v>
      </c>
      <c r="M100" s="194">
        <f t="shared" si="16"/>
        <v>80283.311150217327</v>
      </c>
    </row>
    <row r="101" spans="3:13" x14ac:dyDescent="0.2">
      <c r="C101" s="189">
        <f t="shared" si="17"/>
        <v>91</v>
      </c>
      <c r="D101" s="190">
        <f t="shared" si="12"/>
        <v>1102945.009340554</v>
      </c>
      <c r="E101" s="191">
        <v>0.23698</v>
      </c>
      <c r="F101" s="192">
        <f t="shared" si="13"/>
        <v>0.177735</v>
      </c>
      <c r="G101" s="84">
        <f t="shared" si="14"/>
        <v>0</v>
      </c>
      <c r="H101" s="191">
        <f t="shared" si="15"/>
        <v>0.177735</v>
      </c>
      <c r="I101" s="190">
        <f t="shared" si="9"/>
        <v>196031.93123514336</v>
      </c>
      <c r="J101" s="193">
        <f t="shared" si="10"/>
        <v>74880.099315046755</v>
      </c>
      <c r="K101" s="193">
        <f>SUM(J101:$J$109)</f>
        <v>292153.97169735748</v>
      </c>
      <c r="L101" s="193">
        <f t="shared" si="11"/>
        <v>12921.179079378482</v>
      </c>
      <c r="M101" s="194">
        <f t="shared" si="16"/>
        <v>65343.847849192724</v>
      </c>
    </row>
    <row r="102" spans="3:13" x14ac:dyDescent="0.2">
      <c r="C102" s="189">
        <f t="shared" si="17"/>
        <v>92</v>
      </c>
      <c r="D102" s="190">
        <f t="shared" si="12"/>
        <v>906913.07810541068</v>
      </c>
      <c r="E102" s="191">
        <v>0.25345000000000001</v>
      </c>
      <c r="F102" s="192">
        <f t="shared" si="13"/>
        <v>0.19008750000000002</v>
      </c>
      <c r="G102" s="84">
        <f t="shared" si="14"/>
        <v>0</v>
      </c>
      <c r="H102" s="191">
        <f t="shared" si="15"/>
        <v>0.19008750000000002</v>
      </c>
      <c r="I102" s="190">
        <f t="shared" si="9"/>
        <v>172392.83973436226</v>
      </c>
      <c r="J102" s="193">
        <f t="shared" si="10"/>
        <v>59777.946469210612</v>
      </c>
      <c r="K102" s="193">
        <f>SUM(J102:$J$109)</f>
        <v>217273.8723823108</v>
      </c>
      <c r="L102" s="193">
        <f t="shared" si="11"/>
        <v>11032.07805773405</v>
      </c>
      <c r="M102" s="194">
        <f t="shared" si="16"/>
        <v>52422.668769814241</v>
      </c>
    </row>
    <row r="103" spans="3:13" x14ac:dyDescent="0.2">
      <c r="C103" s="189">
        <f t="shared" si="17"/>
        <v>93</v>
      </c>
      <c r="D103" s="190">
        <f t="shared" si="12"/>
        <v>734520.23837104836</v>
      </c>
      <c r="E103" s="191">
        <v>0.27211000000000002</v>
      </c>
      <c r="F103" s="192">
        <f t="shared" si="13"/>
        <v>0.2040825</v>
      </c>
      <c r="G103" s="84">
        <f t="shared" si="14"/>
        <v>0</v>
      </c>
      <c r="H103" s="191">
        <f t="shared" si="15"/>
        <v>0.2040825</v>
      </c>
      <c r="I103" s="190">
        <f t="shared" si="9"/>
        <v>149902.72654735949</v>
      </c>
      <c r="J103" s="193">
        <f t="shared" si="10"/>
        <v>47004.763174509251</v>
      </c>
      <c r="K103" s="193">
        <f>SUM(J103:$J$109)</f>
        <v>157495.92591310019</v>
      </c>
      <c r="L103" s="193">
        <f t="shared" si="11"/>
        <v>9313.4461947201798</v>
      </c>
      <c r="M103" s="194">
        <f t="shared" si="16"/>
        <v>41390.590712080193</v>
      </c>
    </row>
    <row r="104" spans="3:13" x14ac:dyDescent="0.2">
      <c r="C104" s="189">
        <f t="shared" si="17"/>
        <v>94</v>
      </c>
      <c r="D104" s="190">
        <f t="shared" si="12"/>
        <v>584617.51182368887</v>
      </c>
      <c r="E104" s="191">
        <v>0.2959</v>
      </c>
      <c r="F104" s="192">
        <f t="shared" si="13"/>
        <v>0.22192499999999998</v>
      </c>
      <c r="G104" s="84">
        <f t="shared" si="14"/>
        <v>0</v>
      </c>
      <c r="H104" s="191">
        <f t="shared" si="15"/>
        <v>0.22192499999999998</v>
      </c>
      <c r="I104" s="190">
        <f t="shared" si="9"/>
        <v>129741.24131147214</v>
      </c>
      <c r="J104" s="193">
        <f t="shared" si="10"/>
        <v>36322.246207715987</v>
      </c>
      <c r="K104" s="193">
        <f>SUM(J104:$J$109)</f>
        <v>110491.16273859095</v>
      </c>
      <c r="L104" s="193">
        <f t="shared" si="11"/>
        <v>7826.0334850945337</v>
      </c>
      <c r="M104" s="194">
        <f t="shared" si="16"/>
        <v>32077.144517360008</v>
      </c>
    </row>
    <row r="105" spans="3:13" x14ac:dyDescent="0.2">
      <c r="C105" s="189">
        <f t="shared" si="17"/>
        <v>95</v>
      </c>
      <c r="D105" s="190">
        <f t="shared" si="12"/>
        <v>454876.27051221672</v>
      </c>
      <c r="E105" s="191">
        <v>0.32995999999999998</v>
      </c>
      <c r="F105" s="192">
        <f t="shared" si="13"/>
        <v>0.24746999999999997</v>
      </c>
      <c r="G105" s="84">
        <f t="shared" si="14"/>
        <v>0</v>
      </c>
      <c r="H105" s="191">
        <f t="shared" si="15"/>
        <v>0.24746999999999997</v>
      </c>
      <c r="I105" s="190">
        <f t="shared" si="9"/>
        <v>112568.23066365827</v>
      </c>
      <c r="J105" s="193">
        <f t="shared" si="10"/>
        <v>27438.283221425841</v>
      </c>
      <c r="K105" s="193">
        <f>SUM(J105:$J$109)</f>
        <v>74168.916530874951</v>
      </c>
      <c r="L105" s="193">
        <f t="shared" si="11"/>
        <v>6592.380532821604</v>
      </c>
      <c r="M105" s="194">
        <f t="shared" si="16"/>
        <v>24251.111032265475</v>
      </c>
    </row>
    <row r="106" spans="3:13" x14ac:dyDescent="0.2">
      <c r="C106" s="189">
        <f t="shared" si="17"/>
        <v>96</v>
      </c>
      <c r="D106" s="190">
        <f t="shared" si="12"/>
        <v>342308.03984855849</v>
      </c>
      <c r="E106" s="191">
        <v>0.38455</v>
      </c>
      <c r="F106" s="192">
        <f t="shared" si="13"/>
        <v>0.28841250000000002</v>
      </c>
      <c r="G106" s="84">
        <f t="shared" si="14"/>
        <v>0</v>
      </c>
      <c r="H106" s="191">
        <f t="shared" si="15"/>
        <v>0.28841250000000002</v>
      </c>
      <c r="I106" s="190">
        <f>+D106*H106</f>
        <v>98725.917542822383</v>
      </c>
      <c r="J106" s="193">
        <f t="shared" si="10"/>
        <v>20046.729390892808</v>
      </c>
      <c r="K106" s="193">
        <f>SUM(J106:$J$109)</f>
        <v>46730.633309449113</v>
      </c>
      <c r="L106" s="193">
        <f t="shared" si="11"/>
        <v>5613.3275150008458</v>
      </c>
      <c r="M106" s="194">
        <f t="shared" si="16"/>
        <v>17658.730499443871</v>
      </c>
    </row>
    <row r="107" spans="3:13" x14ac:dyDescent="0.2">
      <c r="C107" s="189">
        <f t="shared" si="17"/>
        <v>97</v>
      </c>
      <c r="D107" s="190">
        <f t="shared" si="12"/>
        <v>243582.12230573612</v>
      </c>
      <c r="E107" s="191">
        <v>0.48020000000000002</v>
      </c>
      <c r="F107" s="192">
        <f t="shared" si="13"/>
        <v>0.36015000000000003</v>
      </c>
      <c r="G107" s="84">
        <f t="shared" si="14"/>
        <v>0</v>
      </c>
      <c r="H107" s="191">
        <f t="shared" si="15"/>
        <v>0.36015000000000003</v>
      </c>
      <c r="I107" s="190">
        <f>+D107*H107</f>
        <v>87726.10134841087</v>
      </c>
      <c r="J107" s="193">
        <f t="shared" si="10"/>
        <v>13849.516553827119</v>
      </c>
      <c r="K107" s="193">
        <f>SUM(J107:$J$109)</f>
        <v>26683.903918556309</v>
      </c>
      <c r="L107" s="193">
        <f t="shared" si="11"/>
        <v>4842.6246474377067</v>
      </c>
      <c r="M107" s="194">
        <f t="shared" si="16"/>
        <v>12045.402984443028</v>
      </c>
    </row>
    <row r="108" spans="3:13" x14ac:dyDescent="0.2">
      <c r="C108" s="189">
        <f t="shared" si="17"/>
        <v>98</v>
      </c>
      <c r="D108" s="190">
        <f t="shared" si="12"/>
        <v>155856.02095732524</v>
      </c>
      <c r="E108" s="191">
        <v>0.65798000000000001</v>
      </c>
      <c r="F108" s="192">
        <f t="shared" si="13"/>
        <v>0.49348500000000001</v>
      </c>
      <c r="G108" s="84">
        <f t="shared" si="14"/>
        <v>0</v>
      </c>
      <c r="H108" s="191">
        <f t="shared" si="15"/>
        <v>0.49348500000000001</v>
      </c>
      <c r="I108" s="190">
        <f>+D108*H108</f>
        <v>76912.608502125644</v>
      </c>
      <c r="J108" s="193">
        <f t="shared" si="10"/>
        <v>8603.5079290934773</v>
      </c>
      <c r="K108" s="193">
        <f>SUM(J108:$J$109)</f>
        <v>12834.387364729189</v>
      </c>
      <c r="L108" s="193">
        <f t="shared" si="11"/>
        <v>4122.0408838725198</v>
      </c>
      <c r="M108" s="194">
        <f t="shared" si="16"/>
        <v>7202.7783370053203</v>
      </c>
    </row>
    <row r="109" spans="3:13" ht="13.5" thickBot="1" x14ac:dyDescent="0.25">
      <c r="C109" s="203">
        <f t="shared" si="17"/>
        <v>99</v>
      </c>
      <c r="D109" s="204">
        <f t="shared" si="12"/>
        <v>78943.412455199592</v>
      </c>
      <c r="E109" s="205">
        <v>1</v>
      </c>
      <c r="F109" s="206">
        <f t="shared" si="13"/>
        <v>0.75</v>
      </c>
      <c r="G109" s="207">
        <f t="shared" si="14"/>
        <v>0</v>
      </c>
      <c r="H109" s="205">
        <f t="shared" si="15"/>
        <v>0.75</v>
      </c>
      <c r="I109" s="204">
        <f>+D109*H109</f>
        <v>59207.559341399698</v>
      </c>
      <c r="J109" s="208">
        <f t="shared" si="10"/>
        <v>4230.8794356357121</v>
      </c>
      <c r="K109" s="208">
        <f>SUM(J109:$J$109)</f>
        <v>4230.8794356357121</v>
      </c>
      <c r="L109" s="208">
        <f>+I109*(1/(1.03))^100</f>
        <v>3080.7374531328001</v>
      </c>
      <c r="M109" s="209">
        <f t="shared" si="16"/>
        <v>3080.7374531328001</v>
      </c>
    </row>
    <row r="110" spans="3:13" x14ac:dyDescent="0.2">
      <c r="D110" s="210"/>
      <c r="E110" s="210"/>
      <c r="F110" s="210"/>
      <c r="G110" s="210"/>
      <c r="J110" s="89"/>
      <c r="L110" s="89"/>
    </row>
  </sheetData>
  <mergeCells count="3">
    <mergeCell ref="C4:M4"/>
    <mergeCell ref="C5:L5"/>
    <mergeCell ref="D6:K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H26"/>
  <sheetViews>
    <sheetView workbookViewId="0">
      <selection activeCell="A6" sqref="A6:H6"/>
    </sheetView>
  </sheetViews>
  <sheetFormatPr defaultColWidth="11.42578125" defaultRowHeight="12.75" x14ac:dyDescent="0.2"/>
  <cols>
    <col min="1" max="1" width="4" customWidth="1"/>
    <col min="2" max="2" width="10.140625" bestFit="1" customWidth="1"/>
    <col min="3" max="3" width="17" bestFit="1" customWidth="1"/>
    <col min="4" max="4" width="14.42578125" bestFit="1" customWidth="1"/>
    <col min="5" max="5" width="14.28515625" customWidth="1"/>
    <col min="6" max="7" width="14.42578125" bestFit="1" customWidth="1"/>
    <col min="8" max="8" width="11.85546875" customWidth="1"/>
  </cols>
  <sheetData>
    <row r="3" spans="2:8" x14ac:dyDescent="0.2">
      <c r="B3" s="70" t="s">
        <v>247</v>
      </c>
    </row>
    <row r="5" spans="2:8" ht="13.5" thickBot="1" x14ac:dyDescent="0.25"/>
    <row r="6" spans="2:8" ht="48.75" thickBot="1" x14ac:dyDescent="0.25">
      <c r="B6" s="76" t="s">
        <v>60</v>
      </c>
      <c r="C6" s="77" t="s">
        <v>61</v>
      </c>
      <c r="D6" s="78" t="s">
        <v>59</v>
      </c>
      <c r="E6" s="77" t="s">
        <v>65</v>
      </c>
      <c r="F6" s="78" t="s">
        <v>2</v>
      </c>
      <c r="G6" s="77" t="s">
        <v>62</v>
      </c>
      <c r="H6" s="79" t="s">
        <v>63</v>
      </c>
    </row>
    <row r="7" spans="2:8" x14ac:dyDescent="0.2">
      <c r="B7" s="55">
        <v>2013</v>
      </c>
      <c r="C7" s="61">
        <f>+SAAP2013!D34</f>
        <v>9744028819.4799995</v>
      </c>
      <c r="D7" s="56">
        <f>'PYS2013'!N25</f>
        <v>3841428</v>
      </c>
      <c r="E7" s="64">
        <f>D7/C7</f>
        <v>3.942340556629226E-4</v>
      </c>
      <c r="F7" s="56">
        <f>'PYS2013'!P25</f>
        <v>1357112</v>
      </c>
      <c r="G7" s="67">
        <f>F7/D7</f>
        <v>0.35328320614104963</v>
      </c>
      <c r="H7" s="219">
        <f>F7/C7</f>
        <v>1.3927627115458631E-4</v>
      </c>
    </row>
    <row r="8" spans="2:8" x14ac:dyDescent="0.2">
      <c r="B8" s="57">
        <f t="shared" ref="B8:B11" si="0">B7+1</f>
        <v>2014</v>
      </c>
      <c r="C8" s="62">
        <f>+SAAP2014!D34</f>
        <v>10459155912.309999</v>
      </c>
      <c r="D8" s="58">
        <f>'PYS2014'!N25</f>
        <v>4106893.27</v>
      </c>
      <c r="E8" s="65">
        <f>D8/C8</f>
        <v>3.9266010607666289E-4</v>
      </c>
      <c r="F8" s="58">
        <f>'PYS2014'!P25</f>
        <v>1047191.5</v>
      </c>
      <c r="G8" s="68">
        <f>F8/D8</f>
        <v>0.25498386034268672</v>
      </c>
      <c r="H8" s="220">
        <f>F8/C8</f>
        <v>1.0012198964999636E-4</v>
      </c>
    </row>
    <row r="9" spans="2:8" x14ac:dyDescent="0.2">
      <c r="B9" s="57">
        <f t="shared" si="0"/>
        <v>2015</v>
      </c>
      <c r="C9" s="62">
        <f>+SAAP2015!D34</f>
        <v>10811472537.269999</v>
      </c>
      <c r="D9" s="58">
        <f>'PYS2015'!N25</f>
        <v>4489484</v>
      </c>
      <c r="E9" s="65">
        <f>D9/C9</f>
        <v>4.1525185255972892E-4</v>
      </c>
      <c r="F9" s="58">
        <f>'PYS2015'!P25</f>
        <v>1195071.93</v>
      </c>
      <c r="G9" s="68">
        <f>F9/D9</f>
        <v>0.26619360487753158</v>
      </c>
      <c r="H9" s="220">
        <f>F9/C9</f>
        <v>1.1053738756494748E-4</v>
      </c>
    </row>
    <row r="10" spans="2:8" x14ac:dyDescent="0.2">
      <c r="B10" s="57">
        <f t="shared" si="0"/>
        <v>2016</v>
      </c>
      <c r="C10" s="62">
        <f>+SAAP2016!D34</f>
        <v>10663092934.990002</v>
      </c>
      <c r="D10" s="58">
        <f>+'PYS2016'!N25</f>
        <v>8538248</v>
      </c>
      <c r="E10" s="65">
        <f t="shared" ref="E10:E11" si="1">D10/C10</f>
        <v>8.007290241260573E-4</v>
      </c>
      <c r="F10" s="58">
        <f>+'PYS2016'!P25</f>
        <v>2293383.4499999997</v>
      </c>
      <c r="G10" s="68">
        <f>F10/D10</f>
        <v>0.26860117555732743</v>
      </c>
      <c r="H10" s="220">
        <f>F10/C10</f>
        <v>2.1507675718313057E-4</v>
      </c>
    </row>
    <row r="11" spans="2:8" ht="13.5" thickBot="1" x14ac:dyDescent="0.25">
      <c r="B11" s="59">
        <f t="shared" si="0"/>
        <v>2017</v>
      </c>
      <c r="C11" s="63">
        <f>+SAAP2017!D34</f>
        <v>11019981262.68</v>
      </c>
      <c r="D11" s="60">
        <f>+'PYS2017'!N25</f>
        <v>3997377.26</v>
      </c>
      <c r="E11" s="66">
        <f t="shared" si="1"/>
        <v>3.6273902511408258E-4</v>
      </c>
      <c r="F11" s="60">
        <f>+'PYS2017'!P25</f>
        <v>961521.9800000001</v>
      </c>
      <c r="G11" s="69">
        <f>F11/D11</f>
        <v>0.24053821229773048</v>
      </c>
      <c r="H11" s="221">
        <f>F11/C11</f>
        <v>8.7252596631562973E-5</v>
      </c>
    </row>
    <row r="12" spans="2:8" ht="13.5" thickBot="1" x14ac:dyDescent="0.25">
      <c r="B12" s="51" t="s">
        <v>64</v>
      </c>
      <c r="C12" s="52">
        <f t="shared" ref="C12:H12" si="2">SUM(C7:C11)/5</f>
        <v>10539546293.346001</v>
      </c>
      <c r="D12" s="52">
        <f t="shared" si="2"/>
        <v>4994686.1060000006</v>
      </c>
      <c r="E12" s="53">
        <f t="shared" si="2"/>
        <v>4.7312281270789087E-4</v>
      </c>
      <c r="F12" s="52">
        <f t="shared" si="2"/>
        <v>1370856.1719999998</v>
      </c>
      <c r="G12" s="54">
        <f t="shared" si="2"/>
        <v>0.27672001184326517</v>
      </c>
      <c r="H12" s="222">
        <f t="shared" si="2"/>
        <v>1.3045300043684473E-4</v>
      </c>
    </row>
    <row r="13" spans="2:8" ht="13.5" thickTop="1" x14ac:dyDescent="0.2"/>
    <row r="15" spans="2:8" x14ac:dyDescent="0.2">
      <c r="B15" s="70" t="s">
        <v>248</v>
      </c>
    </row>
    <row r="17" spans="2:8" ht="13.5" thickBot="1" x14ac:dyDescent="0.25"/>
    <row r="18" spans="2:8" ht="48.75" thickBot="1" x14ac:dyDescent="0.25">
      <c r="B18" s="76" t="s">
        <v>60</v>
      </c>
      <c r="C18" s="77" t="s">
        <v>61</v>
      </c>
      <c r="D18" s="78" t="s">
        <v>59</v>
      </c>
      <c r="E18" s="77" t="s">
        <v>65</v>
      </c>
      <c r="F18" s="78" t="s">
        <v>2</v>
      </c>
      <c r="G18" s="77" t="s">
        <v>62</v>
      </c>
      <c r="H18" s="79" t="s">
        <v>63</v>
      </c>
    </row>
    <row r="19" spans="2:8" x14ac:dyDescent="0.2">
      <c r="B19" s="55">
        <v>2013</v>
      </c>
      <c r="C19" s="61">
        <f>+SAAP2013!G34</f>
        <v>21107280279.579998</v>
      </c>
      <c r="D19" s="56">
        <f>'PYS2013'!N26</f>
        <v>73669220</v>
      </c>
      <c r="E19" s="64">
        <f>D19/C19</f>
        <v>3.4902279698853698E-3</v>
      </c>
      <c r="F19" s="56">
        <f>'PYS2013'!P26</f>
        <v>57705337</v>
      </c>
      <c r="G19" s="67">
        <f>F19/D19</f>
        <v>0.78330321673013503</v>
      </c>
      <c r="H19" s="219">
        <f>F19/C19</f>
        <v>2.733906795932699E-3</v>
      </c>
    </row>
    <row r="20" spans="2:8" x14ac:dyDescent="0.2">
      <c r="B20" s="57">
        <f t="shared" ref="B20:B23" si="3">B19+1</f>
        <v>2014</v>
      </c>
      <c r="C20" s="62">
        <f>+SAAP2014!G34</f>
        <v>23603533054.990002</v>
      </c>
      <c r="D20" s="58">
        <f>'PYS2014'!N26</f>
        <v>83067424.879999995</v>
      </c>
      <c r="E20" s="65">
        <f>D20/C20</f>
        <v>3.5192792827444443E-3</v>
      </c>
      <c r="F20" s="58">
        <f>'PYS2014'!P26</f>
        <v>64081949.690000005</v>
      </c>
      <c r="G20" s="68">
        <f>F20/D20</f>
        <v>0.77144500124535476</v>
      </c>
      <c r="H20" s="220">
        <f>F20/C20</f>
        <v>2.7149304106595389E-3</v>
      </c>
    </row>
    <row r="21" spans="2:8" x14ac:dyDescent="0.2">
      <c r="B21" s="57">
        <f t="shared" si="3"/>
        <v>2015</v>
      </c>
      <c r="C21" s="62">
        <f>+SAAP2015!G34</f>
        <v>24559566678.75</v>
      </c>
      <c r="D21" s="58">
        <f>'PYS2015'!N26</f>
        <v>92009363.040000007</v>
      </c>
      <c r="E21" s="65">
        <f>D21/C21</f>
        <v>3.7463756687372862E-3</v>
      </c>
      <c r="F21" s="58">
        <f>'PYS2015'!P26</f>
        <v>72585610.329999998</v>
      </c>
      <c r="G21" s="68">
        <f>F21/D21</f>
        <v>0.78889373789539485</v>
      </c>
      <c r="H21" s="220">
        <f>F21/C21</f>
        <v>2.9554923048705174E-3</v>
      </c>
    </row>
    <row r="22" spans="2:8" x14ac:dyDescent="0.2">
      <c r="B22" s="57">
        <f t="shared" si="3"/>
        <v>2016</v>
      </c>
      <c r="C22" s="62">
        <f>+SAAP2016!G34</f>
        <v>26773277417.369999</v>
      </c>
      <c r="D22" s="58">
        <f>+'PYS2016'!N26</f>
        <v>103006993.88999999</v>
      </c>
      <c r="E22" s="65">
        <f t="shared" ref="E22:E23" si="4">D22/C22</f>
        <v>3.8473808149902104E-3</v>
      </c>
      <c r="F22" s="58">
        <f>+'PYS2016'!P26</f>
        <v>136867870.58000001</v>
      </c>
      <c r="G22" s="68">
        <f>F22/D22</f>
        <v>1.3287240546613726</v>
      </c>
      <c r="H22" s="220">
        <f>F22/C22</f>
        <v>5.1121074363201686E-3</v>
      </c>
    </row>
    <row r="23" spans="2:8" ht="13.5" thickBot="1" x14ac:dyDescent="0.25">
      <c r="B23" s="59">
        <f t="shared" si="3"/>
        <v>2017</v>
      </c>
      <c r="C23" s="63">
        <f>+SAAP2017!G34</f>
        <v>25852196775.370003</v>
      </c>
      <c r="D23" s="60">
        <f>+'PYS2017'!N26</f>
        <v>99470556.159999996</v>
      </c>
      <c r="E23" s="66">
        <f t="shared" si="4"/>
        <v>3.847663586359823E-3</v>
      </c>
      <c r="F23" s="60">
        <f>+'PYS2017'!P26</f>
        <v>73253305.770000011</v>
      </c>
      <c r="G23" s="69">
        <f>F23/D23</f>
        <v>0.736432051834222</v>
      </c>
      <c r="H23" s="221">
        <f>F23/C23</f>
        <v>2.8335427896707859E-3</v>
      </c>
    </row>
    <row r="24" spans="2:8" ht="13.5" thickBot="1" x14ac:dyDescent="0.25">
      <c r="B24" s="51" t="s">
        <v>64</v>
      </c>
      <c r="C24" s="52">
        <f t="shared" ref="C24:H24" si="5">SUM(C19:C23)/5</f>
        <v>24379170841.211998</v>
      </c>
      <c r="D24" s="52">
        <f t="shared" si="5"/>
        <v>90244711.594000012</v>
      </c>
      <c r="E24" s="53">
        <f t="shared" si="5"/>
        <v>3.6901854645434266E-3</v>
      </c>
      <c r="F24" s="52">
        <f t="shared" si="5"/>
        <v>80898814.673999995</v>
      </c>
      <c r="G24" s="54">
        <f t="shared" si="5"/>
        <v>0.88175961247329582</v>
      </c>
      <c r="H24" s="222">
        <f t="shared" si="5"/>
        <v>3.269995947490742E-3</v>
      </c>
    </row>
    <row r="25" spans="2:8" ht="13.5" thickTop="1" x14ac:dyDescent="0.2"/>
    <row r="26" spans="2:8" x14ac:dyDescent="0.2">
      <c r="H26">
        <f>+H24*1.25</f>
        <v>4.0874949343634275E-3</v>
      </c>
    </row>
  </sheetData>
  <pageMargins left="0.28000000000000003" right="0.25" top="0.74803149606299213" bottom="0.74803149606299213" header="0.31496062992125984" footer="0.31496062992125984"/>
  <pageSetup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7:J12"/>
  <sheetViews>
    <sheetView workbookViewId="0">
      <selection activeCell="A6" sqref="A6:H6"/>
    </sheetView>
  </sheetViews>
  <sheetFormatPr defaultColWidth="11.42578125" defaultRowHeight="12.75" x14ac:dyDescent="0.2"/>
  <cols>
    <col min="2" max="2" width="32.5703125" customWidth="1"/>
  </cols>
  <sheetData>
    <row r="7" spans="2:10" ht="13.5" thickBot="1" x14ac:dyDescent="0.25"/>
    <row r="8" spans="2:10" ht="15.75" thickBot="1" x14ac:dyDescent="0.3">
      <c r="B8" s="163" t="s">
        <v>249</v>
      </c>
      <c r="C8" s="164">
        <v>2015</v>
      </c>
      <c r="D8" s="164">
        <v>2016</v>
      </c>
      <c r="E8" s="164">
        <v>2017</v>
      </c>
    </row>
    <row r="9" spans="2:10" ht="15.75" thickBot="1" x14ac:dyDescent="0.3">
      <c r="B9" s="165" t="s">
        <v>250</v>
      </c>
      <c r="C9" s="166">
        <v>2976984</v>
      </c>
      <c r="D9" s="167">
        <v>3123954</v>
      </c>
      <c r="E9" s="168">
        <v>3267557</v>
      </c>
    </row>
    <row r="10" spans="2:10" ht="45.75" thickBot="1" x14ac:dyDescent="0.3">
      <c r="B10" s="165" t="s">
        <v>251</v>
      </c>
      <c r="C10" s="169">
        <v>11804</v>
      </c>
      <c r="D10" s="170">
        <v>12784</v>
      </c>
      <c r="E10" s="171">
        <v>13806</v>
      </c>
      <c r="I10" s="172">
        <v>12784</v>
      </c>
      <c r="J10" s="173">
        <v>13806</v>
      </c>
    </row>
    <row r="11" spans="2:10" ht="15.75" thickBot="1" x14ac:dyDescent="0.3">
      <c r="B11" s="165" t="s">
        <v>252</v>
      </c>
      <c r="C11" s="169">
        <v>968</v>
      </c>
      <c r="D11" s="169">
        <f>+(D10-C10)</f>
        <v>980</v>
      </c>
      <c r="E11" s="169">
        <f>+(E10-D10)</f>
        <v>1022</v>
      </c>
    </row>
    <row r="12" spans="2:10" ht="30.75" thickBot="1" x14ac:dyDescent="0.3">
      <c r="B12" s="165" t="s">
        <v>253</v>
      </c>
      <c r="C12" s="174">
        <f>C11/C9</f>
        <v>3.2516130419243098E-4</v>
      </c>
      <c r="D12" s="174">
        <f t="shared" ref="D12:E12" si="0">D11/D9</f>
        <v>3.1370500333871755E-4</v>
      </c>
      <c r="E12" s="174">
        <f t="shared" si="0"/>
        <v>3.127718965575811E-4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T40"/>
  <sheetViews>
    <sheetView workbookViewId="0">
      <selection activeCell="A6" sqref="A6:H6"/>
    </sheetView>
  </sheetViews>
  <sheetFormatPr defaultColWidth="11.42578125" defaultRowHeight="12.75" x14ac:dyDescent="0.2"/>
  <cols>
    <col min="1" max="1" width="42.42578125" style="1" customWidth="1"/>
    <col min="2" max="2" width="13" style="1" customWidth="1"/>
    <col min="3" max="3" width="14.28515625" style="1" customWidth="1"/>
    <col min="4" max="4" width="12.42578125" style="1" customWidth="1"/>
    <col min="5" max="5" width="17" style="1" customWidth="1"/>
    <col min="6" max="6" width="18.5703125" style="1" customWidth="1"/>
    <col min="7" max="7" width="15.85546875" style="1" customWidth="1"/>
    <col min="8" max="8" width="21.140625" style="1" bestFit="1" customWidth="1"/>
    <col min="9" max="9" width="5.42578125" style="1" customWidth="1"/>
    <col min="10" max="17" width="20.85546875" style="1" bestFit="1" customWidth="1"/>
    <col min="18" max="26" width="22.140625" style="1" bestFit="1" customWidth="1"/>
    <col min="27" max="35" width="21" style="1" bestFit="1" customWidth="1"/>
    <col min="36" max="42" width="22.28515625" style="1" bestFit="1" customWidth="1"/>
    <col min="43" max="44" width="21" style="1" bestFit="1" customWidth="1"/>
    <col min="45" max="53" width="21.28515625" style="1" bestFit="1" customWidth="1"/>
    <col min="54" max="62" width="22.42578125" style="1" bestFit="1" customWidth="1"/>
    <col min="63" max="71" width="21.28515625" style="1" bestFit="1" customWidth="1"/>
    <col min="72" max="80" width="22.42578125" style="1" bestFit="1" customWidth="1"/>
    <col min="81" max="89" width="20.28515625" style="1" bestFit="1" customWidth="1"/>
    <col min="90" max="98" width="21.42578125" style="1" bestFit="1" customWidth="1"/>
    <col min="99" max="256" width="11.42578125" style="1"/>
    <col min="257" max="257" width="42.42578125" style="1" customWidth="1"/>
    <col min="258" max="258" width="13" style="1" customWidth="1"/>
    <col min="259" max="259" width="14.28515625" style="1" customWidth="1"/>
    <col min="260" max="260" width="12.42578125" style="1" customWidth="1"/>
    <col min="261" max="261" width="17" style="1" customWidth="1"/>
    <col min="262" max="262" width="18.5703125" style="1" customWidth="1"/>
    <col min="263" max="263" width="15.85546875" style="1" customWidth="1"/>
    <col min="264" max="264" width="21.140625" style="1" bestFit="1" customWidth="1"/>
    <col min="265" max="265" width="5.42578125" style="1" customWidth="1"/>
    <col min="266" max="273" width="20.85546875" style="1" bestFit="1" customWidth="1"/>
    <col min="274" max="282" width="22.140625" style="1" bestFit="1" customWidth="1"/>
    <col min="283" max="291" width="21" style="1" bestFit="1" customWidth="1"/>
    <col min="292" max="298" width="22.28515625" style="1" bestFit="1" customWidth="1"/>
    <col min="299" max="300" width="21" style="1" bestFit="1" customWidth="1"/>
    <col min="301" max="309" width="21.28515625" style="1" bestFit="1" customWidth="1"/>
    <col min="310" max="318" width="22.42578125" style="1" bestFit="1" customWidth="1"/>
    <col min="319" max="327" width="21.28515625" style="1" bestFit="1" customWidth="1"/>
    <col min="328" max="336" width="22.42578125" style="1" bestFit="1" customWidth="1"/>
    <col min="337" max="345" width="20.28515625" style="1" bestFit="1" customWidth="1"/>
    <col min="346" max="354" width="21.42578125" style="1" bestFit="1" customWidth="1"/>
    <col min="355" max="512" width="11.42578125" style="1"/>
    <col min="513" max="513" width="42.42578125" style="1" customWidth="1"/>
    <col min="514" max="514" width="13" style="1" customWidth="1"/>
    <col min="515" max="515" width="14.28515625" style="1" customWidth="1"/>
    <col min="516" max="516" width="12.42578125" style="1" customWidth="1"/>
    <col min="517" max="517" width="17" style="1" customWidth="1"/>
    <col min="518" max="518" width="18.5703125" style="1" customWidth="1"/>
    <col min="519" max="519" width="15.85546875" style="1" customWidth="1"/>
    <col min="520" max="520" width="21.140625" style="1" bestFit="1" customWidth="1"/>
    <col min="521" max="521" width="5.42578125" style="1" customWidth="1"/>
    <col min="522" max="529" width="20.85546875" style="1" bestFit="1" customWidth="1"/>
    <col min="530" max="538" width="22.140625" style="1" bestFit="1" customWidth="1"/>
    <col min="539" max="547" width="21" style="1" bestFit="1" customWidth="1"/>
    <col min="548" max="554" width="22.28515625" style="1" bestFit="1" customWidth="1"/>
    <col min="555" max="556" width="21" style="1" bestFit="1" customWidth="1"/>
    <col min="557" max="565" width="21.28515625" style="1" bestFit="1" customWidth="1"/>
    <col min="566" max="574" width="22.42578125" style="1" bestFit="1" customWidth="1"/>
    <col min="575" max="583" width="21.28515625" style="1" bestFit="1" customWidth="1"/>
    <col min="584" max="592" width="22.42578125" style="1" bestFit="1" customWidth="1"/>
    <col min="593" max="601" width="20.28515625" style="1" bestFit="1" customWidth="1"/>
    <col min="602" max="610" width="21.42578125" style="1" bestFit="1" customWidth="1"/>
    <col min="611" max="768" width="11.42578125" style="1"/>
    <col min="769" max="769" width="42.42578125" style="1" customWidth="1"/>
    <col min="770" max="770" width="13" style="1" customWidth="1"/>
    <col min="771" max="771" width="14.28515625" style="1" customWidth="1"/>
    <col min="772" max="772" width="12.42578125" style="1" customWidth="1"/>
    <col min="773" max="773" width="17" style="1" customWidth="1"/>
    <col min="774" max="774" width="18.5703125" style="1" customWidth="1"/>
    <col min="775" max="775" width="15.85546875" style="1" customWidth="1"/>
    <col min="776" max="776" width="21.140625" style="1" bestFit="1" customWidth="1"/>
    <col min="777" max="777" width="5.42578125" style="1" customWidth="1"/>
    <col min="778" max="785" width="20.85546875" style="1" bestFit="1" customWidth="1"/>
    <col min="786" max="794" width="22.140625" style="1" bestFit="1" customWidth="1"/>
    <col min="795" max="803" width="21" style="1" bestFit="1" customWidth="1"/>
    <col min="804" max="810" width="22.28515625" style="1" bestFit="1" customWidth="1"/>
    <col min="811" max="812" width="21" style="1" bestFit="1" customWidth="1"/>
    <col min="813" max="821" width="21.28515625" style="1" bestFit="1" customWidth="1"/>
    <col min="822" max="830" width="22.42578125" style="1" bestFit="1" customWidth="1"/>
    <col min="831" max="839" width="21.28515625" style="1" bestFit="1" customWidth="1"/>
    <col min="840" max="848" width="22.42578125" style="1" bestFit="1" customWidth="1"/>
    <col min="849" max="857" width="20.28515625" style="1" bestFit="1" customWidth="1"/>
    <col min="858" max="866" width="21.42578125" style="1" bestFit="1" customWidth="1"/>
    <col min="867" max="1024" width="11.42578125" style="1"/>
    <col min="1025" max="1025" width="42.42578125" style="1" customWidth="1"/>
    <col min="1026" max="1026" width="13" style="1" customWidth="1"/>
    <col min="1027" max="1027" width="14.28515625" style="1" customWidth="1"/>
    <col min="1028" max="1028" width="12.42578125" style="1" customWidth="1"/>
    <col min="1029" max="1029" width="17" style="1" customWidth="1"/>
    <col min="1030" max="1030" width="18.5703125" style="1" customWidth="1"/>
    <col min="1031" max="1031" width="15.85546875" style="1" customWidth="1"/>
    <col min="1032" max="1032" width="21.140625" style="1" bestFit="1" customWidth="1"/>
    <col min="1033" max="1033" width="5.42578125" style="1" customWidth="1"/>
    <col min="1034" max="1041" width="20.85546875" style="1" bestFit="1" customWidth="1"/>
    <col min="1042" max="1050" width="22.140625" style="1" bestFit="1" customWidth="1"/>
    <col min="1051" max="1059" width="21" style="1" bestFit="1" customWidth="1"/>
    <col min="1060" max="1066" width="22.28515625" style="1" bestFit="1" customWidth="1"/>
    <col min="1067" max="1068" width="21" style="1" bestFit="1" customWidth="1"/>
    <col min="1069" max="1077" width="21.28515625" style="1" bestFit="1" customWidth="1"/>
    <col min="1078" max="1086" width="22.42578125" style="1" bestFit="1" customWidth="1"/>
    <col min="1087" max="1095" width="21.28515625" style="1" bestFit="1" customWidth="1"/>
    <col min="1096" max="1104" width="22.42578125" style="1" bestFit="1" customWidth="1"/>
    <col min="1105" max="1113" width="20.28515625" style="1" bestFit="1" customWidth="1"/>
    <col min="1114" max="1122" width="21.42578125" style="1" bestFit="1" customWidth="1"/>
    <col min="1123" max="1280" width="11.42578125" style="1"/>
    <col min="1281" max="1281" width="42.42578125" style="1" customWidth="1"/>
    <col min="1282" max="1282" width="13" style="1" customWidth="1"/>
    <col min="1283" max="1283" width="14.28515625" style="1" customWidth="1"/>
    <col min="1284" max="1284" width="12.42578125" style="1" customWidth="1"/>
    <col min="1285" max="1285" width="17" style="1" customWidth="1"/>
    <col min="1286" max="1286" width="18.5703125" style="1" customWidth="1"/>
    <col min="1287" max="1287" width="15.85546875" style="1" customWidth="1"/>
    <col min="1288" max="1288" width="21.140625" style="1" bestFit="1" customWidth="1"/>
    <col min="1289" max="1289" width="5.42578125" style="1" customWidth="1"/>
    <col min="1290" max="1297" width="20.85546875" style="1" bestFit="1" customWidth="1"/>
    <col min="1298" max="1306" width="22.140625" style="1" bestFit="1" customWidth="1"/>
    <col min="1307" max="1315" width="21" style="1" bestFit="1" customWidth="1"/>
    <col min="1316" max="1322" width="22.28515625" style="1" bestFit="1" customWidth="1"/>
    <col min="1323" max="1324" width="21" style="1" bestFit="1" customWidth="1"/>
    <col min="1325" max="1333" width="21.28515625" style="1" bestFit="1" customWidth="1"/>
    <col min="1334" max="1342" width="22.42578125" style="1" bestFit="1" customWidth="1"/>
    <col min="1343" max="1351" width="21.28515625" style="1" bestFit="1" customWidth="1"/>
    <col min="1352" max="1360" width="22.42578125" style="1" bestFit="1" customWidth="1"/>
    <col min="1361" max="1369" width="20.28515625" style="1" bestFit="1" customWidth="1"/>
    <col min="1370" max="1378" width="21.42578125" style="1" bestFit="1" customWidth="1"/>
    <col min="1379" max="1536" width="11.42578125" style="1"/>
    <col min="1537" max="1537" width="42.42578125" style="1" customWidth="1"/>
    <col min="1538" max="1538" width="13" style="1" customWidth="1"/>
    <col min="1539" max="1539" width="14.28515625" style="1" customWidth="1"/>
    <col min="1540" max="1540" width="12.42578125" style="1" customWidth="1"/>
    <col min="1541" max="1541" width="17" style="1" customWidth="1"/>
    <col min="1542" max="1542" width="18.5703125" style="1" customWidth="1"/>
    <col min="1543" max="1543" width="15.85546875" style="1" customWidth="1"/>
    <col min="1544" max="1544" width="21.140625" style="1" bestFit="1" customWidth="1"/>
    <col min="1545" max="1545" width="5.42578125" style="1" customWidth="1"/>
    <col min="1546" max="1553" width="20.85546875" style="1" bestFit="1" customWidth="1"/>
    <col min="1554" max="1562" width="22.140625" style="1" bestFit="1" customWidth="1"/>
    <col min="1563" max="1571" width="21" style="1" bestFit="1" customWidth="1"/>
    <col min="1572" max="1578" width="22.28515625" style="1" bestFit="1" customWidth="1"/>
    <col min="1579" max="1580" width="21" style="1" bestFit="1" customWidth="1"/>
    <col min="1581" max="1589" width="21.28515625" style="1" bestFit="1" customWidth="1"/>
    <col min="1590" max="1598" width="22.42578125" style="1" bestFit="1" customWidth="1"/>
    <col min="1599" max="1607" width="21.28515625" style="1" bestFit="1" customWidth="1"/>
    <col min="1608" max="1616" width="22.42578125" style="1" bestFit="1" customWidth="1"/>
    <col min="1617" max="1625" width="20.28515625" style="1" bestFit="1" customWidth="1"/>
    <col min="1626" max="1634" width="21.42578125" style="1" bestFit="1" customWidth="1"/>
    <col min="1635" max="1792" width="11.42578125" style="1"/>
    <col min="1793" max="1793" width="42.42578125" style="1" customWidth="1"/>
    <col min="1794" max="1794" width="13" style="1" customWidth="1"/>
    <col min="1795" max="1795" width="14.28515625" style="1" customWidth="1"/>
    <col min="1796" max="1796" width="12.42578125" style="1" customWidth="1"/>
    <col min="1797" max="1797" width="17" style="1" customWidth="1"/>
    <col min="1798" max="1798" width="18.5703125" style="1" customWidth="1"/>
    <col min="1799" max="1799" width="15.85546875" style="1" customWidth="1"/>
    <col min="1800" max="1800" width="21.140625" style="1" bestFit="1" customWidth="1"/>
    <col min="1801" max="1801" width="5.42578125" style="1" customWidth="1"/>
    <col min="1802" max="1809" width="20.85546875" style="1" bestFit="1" customWidth="1"/>
    <col min="1810" max="1818" width="22.140625" style="1" bestFit="1" customWidth="1"/>
    <col min="1819" max="1827" width="21" style="1" bestFit="1" customWidth="1"/>
    <col min="1828" max="1834" width="22.28515625" style="1" bestFit="1" customWidth="1"/>
    <col min="1835" max="1836" width="21" style="1" bestFit="1" customWidth="1"/>
    <col min="1837" max="1845" width="21.28515625" style="1" bestFit="1" customWidth="1"/>
    <col min="1846" max="1854" width="22.42578125" style="1" bestFit="1" customWidth="1"/>
    <col min="1855" max="1863" width="21.28515625" style="1" bestFit="1" customWidth="1"/>
    <col min="1864" max="1872" width="22.42578125" style="1" bestFit="1" customWidth="1"/>
    <col min="1873" max="1881" width="20.28515625" style="1" bestFit="1" customWidth="1"/>
    <col min="1882" max="1890" width="21.42578125" style="1" bestFit="1" customWidth="1"/>
    <col min="1891" max="2048" width="11.42578125" style="1"/>
    <col min="2049" max="2049" width="42.42578125" style="1" customWidth="1"/>
    <col min="2050" max="2050" width="13" style="1" customWidth="1"/>
    <col min="2051" max="2051" width="14.28515625" style="1" customWidth="1"/>
    <col min="2052" max="2052" width="12.42578125" style="1" customWidth="1"/>
    <col min="2053" max="2053" width="17" style="1" customWidth="1"/>
    <col min="2054" max="2054" width="18.5703125" style="1" customWidth="1"/>
    <col min="2055" max="2055" width="15.85546875" style="1" customWidth="1"/>
    <col min="2056" max="2056" width="21.140625" style="1" bestFit="1" customWidth="1"/>
    <col min="2057" max="2057" width="5.42578125" style="1" customWidth="1"/>
    <col min="2058" max="2065" width="20.85546875" style="1" bestFit="1" customWidth="1"/>
    <col min="2066" max="2074" width="22.140625" style="1" bestFit="1" customWidth="1"/>
    <col min="2075" max="2083" width="21" style="1" bestFit="1" customWidth="1"/>
    <col min="2084" max="2090" width="22.28515625" style="1" bestFit="1" customWidth="1"/>
    <col min="2091" max="2092" width="21" style="1" bestFit="1" customWidth="1"/>
    <col min="2093" max="2101" width="21.28515625" style="1" bestFit="1" customWidth="1"/>
    <col min="2102" max="2110" width="22.42578125" style="1" bestFit="1" customWidth="1"/>
    <col min="2111" max="2119" width="21.28515625" style="1" bestFit="1" customWidth="1"/>
    <col min="2120" max="2128" width="22.42578125" style="1" bestFit="1" customWidth="1"/>
    <col min="2129" max="2137" width="20.28515625" style="1" bestFit="1" customWidth="1"/>
    <col min="2138" max="2146" width="21.42578125" style="1" bestFit="1" customWidth="1"/>
    <col min="2147" max="2304" width="11.42578125" style="1"/>
    <col min="2305" max="2305" width="42.42578125" style="1" customWidth="1"/>
    <col min="2306" max="2306" width="13" style="1" customWidth="1"/>
    <col min="2307" max="2307" width="14.28515625" style="1" customWidth="1"/>
    <col min="2308" max="2308" width="12.42578125" style="1" customWidth="1"/>
    <col min="2309" max="2309" width="17" style="1" customWidth="1"/>
    <col min="2310" max="2310" width="18.5703125" style="1" customWidth="1"/>
    <col min="2311" max="2311" width="15.85546875" style="1" customWidth="1"/>
    <col min="2312" max="2312" width="21.140625" style="1" bestFit="1" customWidth="1"/>
    <col min="2313" max="2313" width="5.42578125" style="1" customWidth="1"/>
    <col min="2314" max="2321" width="20.85546875" style="1" bestFit="1" customWidth="1"/>
    <col min="2322" max="2330" width="22.140625" style="1" bestFit="1" customWidth="1"/>
    <col min="2331" max="2339" width="21" style="1" bestFit="1" customWidth="1"/>
    <col min="2340" max="2346" width="22.28515625" style="1" bestFit="1" customWidth="1"/>
    <col min="2347" max="2348" width="21" style="1" bestFit="1" customWidth="1"/>
    <col min="2349" max="2357" width="21.28515625" style="1" bestFit="1" customWidth="1"/>
    <col min="2358" max="2366" width="22.42578125" style="1" bestFit="1" customWidth="1"/>
    <col min="2367" max="2375" width="21.28515625" style="1" bestFit="1" customWidth="1"/>
    <col min="2376" max="2384" width="22.42578125" style="1" bestFit="1" customWidth="1"/>
    <col min="2385" max="2393" width="20.28515625" style="1" bestFit="1" customWidth="1"/>
    <col min="2394" max="2402" width="21.42578125" style="1" bestFit="1" customWidth="1"/>
    <col min="2403" max="2560" width="11.42578125" style="1"/>
    <col min="2561" max="2561" width="42.42578125" style="1" customWidth="1"/>
    <col min="2562" max="2562" width="13" style="1" customWidth="1"/>
    <col min="2563" max="2563" width="14.28515625" style="1" customWidth="1"/>
    <col min="2564" max="2564" width="12.42578125" style="1" customWidth="1"/>
    <col min="2565" max="2565" width="17" style="1" customWidth="1"/>
    <col min="2566" max="2566" width="18.5703125" style="1" customWidth="1"/>
    <col min="2567" max="2567" width="15.85546875" style="1" customWidth="1"/>
    <col min="2568" max="2568" width="21.140625" style="1" bestFit="1" customWidth="1"/>
    <col min="2569" max="2569" width="5.42578125" style="1" customWidth="1"/>
    <col min="2570" max="2577" width="20.85546875" style="1" bestFit="1" customWidth="1"/>
    <col min="2578" max="2586" width="22.140625" style="1" bestFit="1" customWidth="1"/>
    <col min="2587" max="2595" width="21" style="1" bestFit="1" customWidth="1"/>
    <col min="2596" max="2602" width="22.28515625" style="1" bestFit="1" customWidth="1"/>
    <col min="2603" max="2604" width="21" style="1" bestFit="1" customWidth="1"/>
    <col min="2605" max="2613" width="21.28515625" style="1" bestFit="1" customWidth="1"/>
    <col min="2614" max="2622" width="22.42578125" style="1" bestFit="1" customWidth="1"/>
    <col min="2623" max="2631" width="21.28515625" style="1" bestFit="1" customWidth="1"/>
    <col min="2632" max="2640" width="22.42578125" style="1" bestFit="1" customWidth="1"/>
    <col min="2641" max="2649" width="20.28515625" style="1" bestFit="1" customWidth="1"/>
    <col min="2650" max="2658" width="21.42578125" style="1" bestFit="1" customWidth="1"/>
    <col min="2659" max="2816" width="11.42578125" style="1"/>
    <col min="2817" max="2817" width="42.42578125" style="1" customWidth="1"/>
    <col min="2818" max="2818" width="13" style="1" customWidth="1"/>
    <col min="2819" max="2819" width="14.28515625" style="1" customWidth="1"/>
    <col min="2820" max="2820" width="12.42578125" style="1" customWidth="1"/>
    <col min="2821" max="2821" width="17" style="1" customWidth="1"/>
    <col min="2822" max="2822" width="18.5703125" style="1" customWidth="1"/>
    <col min="2823" max="2823" width="15.85546875" style="1" customWidth="1"/>
    <col min="2824" max="2824" width="21.140625" style="1" bestFit="1" customWidth="1"/>
    <col min="2825" max="2825" width="5.42578125" style="1" customWidth="1"/>
    <col min="2826" max="2833" width="20.85546875" style="1" bestFit="1" customWidth="1"/>
    <col min="2834" max="2842" width="22.140625" style="1" bestFit="1" customWidth="1"/>
    <col min="2843" max="2851" width="21" style="1" bestFit="1" customWidth="1"/>
    <col min="2852" max="2858" width="22.28515625" style="1" bestFit="1" customWidth="1"/>
    <col min="2859" max="2860" width="21" style="1" bestFit="1" customWidth="1"/>
    <col min="2861" max="2869" width="21.28515625" style="1" bestFit="1" customWidth="1"/>
    <col min="2870" max="2878" width="22.42578125" style="1" bestFit="1" customWidth="1"/>
    <col min="2879" max="2887" width="21.28515625" style="1" bestFit="1" customWidth="1"/>
    <col min="2888" max="2896" width="22.42578125" style="1" bestFit="1" customWidth="1"/>
    <col min="2897" max="2905" width="20.28515625" style="1" bestFit="1" customWidth="1"/>
    <col min="2906" max="2914" width="21.42578125" style="1" bestFit="1" customWidth="1"/>
    <col min="2915" max="3072" width="11.42578125" style="1"/>
    <col min="3073" max="3073" width="42.42578125" style="1" customWidth="1"/>
    <col min="3074" max="3074" width="13" style="1" customWidth="1"/>
    <col min="3075" max="3075" width="14.28515625" style="1" customWidth="1"/>
    <col min="3076" max="3076" width="12.42578125" style="1" customWidth="1"/>
    <col min="3077" max="3077" width="17" style="1" customWidth="1"/>
    <col min="3078" max="3078" width="18.5703125" style="1" customWidth="1"/>
    <col min="3079" max="3079" width="15.85546875" style="1" customWidth="1"/>
    <col min="3080" max="3080" width="21.140625" style="1" bestFit="1" customWidth="1"/>
    <col min="3081" max="3081" width="5.42578125" style="1" customWidth="1"/>
    <col min="3082" max="3089" width="20.85546875" style="1" bestFit="1" customWidth="1"/>
    <col min="3090" max="3098" width="22.140625" style="1" bestFit="1" customWidth="1"/>
    <col min="3099" max="3107" width="21" style="1" bestFit="1" customWidth="1"/>
    <col min="3108" max="3114" width="22.28515625" style="1" bestFit="1" customWidth="1"/>
    <col min="3115" max="3116" width="21" style="1" bestFit="1" customWidth="1"/>
    <col min="3117" max="3125" width="21.28515625" style="1" bestFit="1" customWidth="1"/>
    <col min="3126" max="3134" width="22.42578125" style="1" bestFit="1" customWidth="1"/>
    <col min="3135" max="3143" width="21.28515625" style="1" bestFit="1" customWidth="1"/>
    <col min="3144" max="3152" width="22.42578125" style="1" bestFit="1" customWidth="1"/>
    <col min="3153" max="3161" width="20.28515625" style="1" bestFit="1" customWidth="1"/>
    <col min="3162" max="3170" width="21.42578125" style="1" bestFit="1" customWidth="1"/>
    <col min="3171" max="3328" width="11.42578125" style="1"/>
    <col min="3329" max="3329" width="42.42578125" style="1" customWidth="1"/>
    <col min="3330" max="3330" width="13" style="1" customWidth="1"/>
    <col min="3331" max="3331" width="14.28515625" style="1" customWidth="1"/>
    <col min="3332" max="3332" width="12.42578125" style="1" customWidth="1"/>
    <col min="3333" max="3333" width="17" style="1" customWidth="1"/>
    <col min="3334" max="3334" width="18.5703125" style="1" customWidth="1"/>
    <col min="3335" max="3335" width="15.85546875" style="1" customWidth="1"/>
    <col min="3336" max="3336" width="21.140625" style="1" bestFit="1" customWidth="1"/>
    <col min="3337" max="3337" width="5.42578125" style="1" customWidth="1"/>
    <col min="3338" max="3345" width="20.85546875" style="1" bestFit="1" customWidth="1"/>
    <col min="3346" max="3354" width="22.140625" style="1" bestFit="1" customWidth="1"/>
    <col min="3355" max="3363" width="21" style="1" bestFit="1" customWidth="1"/>
    <col min="3364" max="3370" width="22.28515625" style="1" bestFit="1" customWidth="1"/>
    <col min="3371" max="3372" width="21" style="1" bestFit="1" customWidth="1"/>
    <col min="3373" max="3381" width="21.28515625" style="1" bestFit="1" customWidth="1"/>
    <col min="3382" max="3390" width="22.42578125" style="1" bestFit="1" customWidth="1"/>
    <col min="3391" max="3399" width="21.28515625" style="1" bestFit="1" customWidth="1"/>
    <col min="3400" max="3408" width="22.42578125" style="1" bestFit="1" customWidth="1"/>
    <col min="3409" max="3417" width="20.28515625" style="1" bestFit="1" customWidth="1"/>
    <col min="3418" max="3426" width="21.42578125" style="1" bestFit="1" customWidth="1"/>
    <col min="3427" max="3584" width="11.42578125" style="1"/>
    <col min="3585" max="3585" width="42.42578125" style="1" customWidth="1"/>
    <col min="3586" max="3586" width="13" style="1" customWidth="1"/>
    <col min="3587" max="3587" width="14.28515625" style="1" customWidth="1"/>
    <col min="3588" max="3588" width="12.42578125" style="1" customWidth="1"/>
    <col min="3589" max="3589" width="17" style="1" customWidth="1"/>
    <col min="3590" max="3590" width="18.5703125" style="1" customWidth="1"/>
    <col min="3591" max="3591" width="15.85546875" style="1" customWidth="1"/>
    <col min="3592" max="3592" width="21.140625" style="1" bestFit="1" customWidth="1"/>
    <col min="3593" max="3593" width="5.42578125" style="1" customWidth="1"/>
    <col min="3594" max="3601" width="20.85546875" style="1" bestFit="1" customWidth="1"/>
    <col min="3602" max="3610" width="22.140625" style="1" bestFit="1" customWidth="1"/>
    <col min="3611" max="3619" width="21" style="1" bestFit="1" customWidth="1"/>
    <col min="3620" max="3626" width="22.28515625" style="1" bestFit="1" customWidth="1"/>
    <col min="3627" max="3628" width="21" style="1" bestFit="1" customWidth="1"/>
    <col min="3629" max="3637" width="21.28515625" style="1" bestFit="1" customWidth="1"/>
    <col min="3638" max="3646" width="22.42578125" style="1" bestFit="1" customWidth="1"/>
    <col min="3647" max="3655" width="21.28515625" style="1" bestFit="1" customWidth="1"/>
    <col min="3656" max="3664" width="22.42578125" style="1" bestFit="1" customWidth="1"/>
    <col min="3665" max="3673" width="20.28515625" style="1" bestFit="1" customWidth="1"/>
    <col min="3674" max="3682" width="21.42578125" style="1" bestFit="1" customWidth="1"/>
    <col min="3683" max="3840" width="11.42578125" style="1"/>
    <col min="3841" max="3841" width="42.42578125" style="1" customWidth="1"/>
    <col min="3842" max="3842" width="13" style="1" customWidth="1"/>
    <col min="3843" max="3843" width="14.28515625" style="1" customWidth="1"/>
    <col min="3844" max="3844" width="12.42578125" style="1" customWidth="1"/>
    <col min="3845" max="3845" width="17" style="1" customWidth="1"/>
    <col min="3846" max="3846" width="18.5703125" style="1" customWidth="1"/>
    <col min="3847" max="3847" width="15.85546875" style="1" customWidth="1"/>
    <col min="3848" max="3848" width="21.140625" style="1" bestFit="1" customWidth="1"/>
    <col min="3849" max="3849" width="5.42578125" style="1" customWidth="1"/>
    <col min="3850" max="3857" width="20.85546875" style="1" bestFit="1" customWidth="1"/>
    <col min="3858" max="3866" width="22.140625" style="1" bestFit="1" customWidth="1"/>
    <col min="3867" max="3875" width="21" style="1" bestFit="1" customWidth="1"/>
    <col min="3876" max="3882" width="22.28515625" style="1" bestFit="1" customWidth="1"/>
    <col min="3883" max="3884" width="21" style="1" bestFit="1" customWidth="1"/>
    <col min="3885" max="3893" width="21.28515625" style="1" bestFit="1" customWidth="1"/>
    <col min="3894" max="3902" width="22.42578125" style="1" bestFit="1" customWidth="1"/>
    <col min="3903" max="3911" width="21.28515625" style="1" bestFit="1" customWidth="1"/>
    <col min="3912" max="3920" width="22.42578125" style="1" bestFit="1" customWidth="1"/>
    <col min="3921" max="3929" width="20.28515625" style="1" bestFit="1" customWidth="1"/>
    <col min="3930" max="3938" width="21.42578125" style="1" bestFit="1" customWidth="1"/>
    <col min="3939" max="4096" width="11.42578125" style="1"/>
    <col min="4097" max="4097" width="42.42578125" style="1" customWidth="1"/>
    <col min="4098" max="4098" width="13" style="1" customWidth="1"/>
    <col min="4099" max="4099" width="14.28515625" style="1" customWidth="1"/>
    <col min="4100" max="4100" width="12.42578125" style="1" customWidth="1"/>
    <col min="4101" max="4101" width="17" style="1" customWidth="1"/>
    <col min="4102" max="4102" width="18.5703125" style="1" customWidth="1"/>
    <col min="4103" max="4103" width="15.85546875" style="1" customWidth="1"/>
    <col min="4104" max="4104" width="21.140625" style="1" bestFit="1" customWidth="1"/>
    <col min="4105" max="4105" width="5.42578125" style="1" customWidth="1"/>
    <col min="4106" max="4113" width="20.85546875" style="1" bestFit="1" customWidth="1"/>
    <col min="4114" max="4122" width="22.140625" style="1" bestFit="1" customWidth="1"/>
    <col min="4123" max="4131" width="21" style="1" bestFit="1" customWidth="1"/>
    <col min="4132" max="4138" width="22.28515625" style="1" bestFit="1" customWidth="1"/>
    <col min="4139" max="4140" width="21" style="1" bestFit="1" customWidth="1"/>
    <col min="4141" max="4149" width="21.28515625" style="1" bestFit="1" customWidth="1"/>
    <col min="4150" max="4158" width="22.42578125" style="1" bestFit="1" customWidth="1"/>
    <col min="4159" max="4167" width="21.28515625" style="1" bestFit="1" customWidth="1"/>
    <col min="4168" max="4176" width="22.42578125" style="1" bestFit="1" customWidth="1"/>
    <col min="4177" max="4185" width="20.28515625" style="1" bestFit="1" customWidth="1"/>
    <col min="4186" max="4194" width="21.42578125" style="1" bestFit="1" customWidth="1"/>
    <col min="4195" max="4352" width="11.42578125" style="1"/>
    <col min="4353" max="4353" width="42.42578125" style="1" customWidth="1"/>
    <col min="4354" max="4354" width="13" style="1" customWidth="1"/>
    <col min="4355" max="4355" width="14.28515625" style="1" customWidth="1"/>
    <col min="4356" max="4356" width="12.42578125" style="1" customWidth="1"/>
    <col min="4357" max="4357" width="17" style="1" customWidth="1"/>
    <col min="4358" max="4358" width="18.5703125" style="1" customWidth="1"/>
    <col min="4359" max="4359" width="15.85546875" style="1" customWidth="1"/>
    <col min="4360" max="4360" width="21.140625" style="1" bestFit="1" customWidth="1"/>
    <col min="4361" max="4361" width="5.42578125" style="1" customWidth="1"/>
    <col min="4362" max="4369" width="20.85546875" style="1" bestFit="1" customWidth="1"/>
    <col min="4370" max="4378" width="22.140625" style="1" bestFit="1" customWidth="1"/>
    <col min="4379" max="4387" width="21" style="1" bestFit="1" customWidth="1"/>
    <col min="4388" max="4394" width="22.28515625" style="1" bestFit="1" customWidth="1"/>
    <col min="4395" max="4396" width="21" style="1" bestFit="1" customWidth="1"/>
    <col min="4397" max="4405" width="21.28515625" style="1" bestFit="1" customWidth="1"/>
    <col min="4406" max="4414" width="22.42578125" style="1" bestFit="1" customWidth="1"/>
    <col min="4415" max="4423" width="21.28515625" style="1" bestFit="1" customWidth="1"/>
    <col min="4424" max="4432" width="22.42578125" style="1" bestFit="1" customWidth="1"/>
    <col min="4433" max="4441" width="20.28515625" style="1" bestFit="1" customWidth="1"/>
    <col min="4442" max="4450" width="21.42578125" style="1" bestFit="1" customWidth="1"/>
    <col min="4451" max="4608" width="11.42578125" style="1"/>
    <col min="4609" max="4609" width="42.42578125" style="1" customWidth="1"/>
    <col min="4610" max="4610" width="13" style="1" customWidth="1"/>
    <col min="4611" max="4611" width="14.28515625" style="1" customWidth="1"/>
    <col min="4612" max="4612" width="12.42578125" style="1" customWidth="1"/>
    <col min="4613" max="4613" width="17" style="1" customWidth="1"/>
    <col min="4614" max="4614" width="18.5703125" style="1" customWidth="1"/>
    <col min="4615" max="4615" width="15.85546875" style="1" customWidth="1"/>
    <col min="4616" max="4616" width="21.140625" style="1" bestFit="1" customWidth="1"/>
    <col min="4617" max="4617" width="5.42578125" style="1" customWidth="1"/>
    <col min="4618" max="4625" width="20.85546875" style="1" bestFit="1" customWidth="1"/>
    <col min="4626" max="4634" width="22.140625" style="1" bestFit="1" customWidth="1"/>
    <col min="4635" max="4643" width="21" style="1" bestFit="1" customWidth="1"/>
    <col min="4644" max="4650" width="22.28515625" style="1" bestFit="1" customWidth="1"/>
    <col min="4651" max="4652" width="21" style="1" bestFit="1" customWidth="1"/>
    <col min="4653" max="4661" width="21.28515625" style="1" bestFit="1" customWidth="1"/>
    <col min="4662" max="4670" width="22.42578125" style="1" bestFit="1" customWidth="1"/>
    <col min="4671" max="4679" width="21.28515625" style="1" bestFit="1" customWidth="1"/>
    <col min="4680" max="4688" width="22.42578125" style="1" bestFit="1" customWidth="1"/>
    <col min="4689" max="4697" width="20.28515625" style="1" bestFit="1" customWidth="1"/>
    <col min="4698" max="4706" width="21.42578125" style="1" bestFit="1" customWidth="1"/>
    <col min="4707" max="4864" width="11.42578125" style="1"/>
    <col min="4865" max="4865" width="42.42578125" style="1" customWidth="1"/>
    <col min="4866" max="4866" width="13" style="1" customWidth="1"/>
    <col min="4867" max="4867" width="14.28515625" style="1" customWidth="1"/>
    <col min="4868" max="4868" width="12.42578125" style="1" customWidth="1"/>
    <col min="4869" max="4869" width="17" style="1" customWidth="1"/>
    <col min="4870" max="4870" width="18.5703125" style="1" customWidth="1"/>
    <col min="4871" max="4871" width="15.85546875" style="1" customWidth="1"/>
    <col min="4872" max="4872" width="21.140625" style="1" bestFit="1" customWidth="1"/>
    <col min="4873" max="4873" width="5.42578125" style="1" customWidth="1"/>
    <col min="4874" max="4881" width="20.85546875" style="1" bestFit="1" customWidth="1"/>
    <col min="4882" max="4890" width="22.140625" style="1" bestFit="1" customWidth="1"/>
    <col min="4891" max="4899" width="21" style="1" bestFit="1" customWidth="1"/>
    <col min="4900" max="4906" width="22.28515625" style="1" bestFit="1" customWidth="1"/>
    <col min="4907" max="4908" width="21" style="1" bestFit="1" customWidth="1"/>
    <col min="4909" max="4917" width="21.28515625" style="1" bestFit="1" customWidth="1"/>
    <col min="4918" max="4926" width="22.42578125" style="1" bestFit="1" customWidth="1"/>
    <col min="4927" max="4935" width="21.28515625" style="1" bestFit="1" customWidth="1"/>
    <col min="4936" max="4944" width="22.42578125" style="1" bestFit="1" customWidth="1"/>
    <col min="4945" max="4953" width="20.28515625" style="1" bestFit="1" customWidth="1"/>
    <col min="4954" max="4962" width="21.42578125" style="1" bestFit="1" customWidth="1"/>
    <col min="4963" max="5120" width="11.42578125" style="1"/>
    <col min="5121" max="5121" width="42.42578125" style="1" customWidth="1"/>
    <col min="5122" max="5122" width="13" style="1" customWidth="1"/>
    <col min="5123" max="5123" width="14.28515625" style="1" customWidth="1"/>
    <col min="5124" max="5124" width="12.42578125" style="1" customWidth="1"/>
    <col min="5125" max="5125" width="17" style="1" customWidth="1"/>
    <col min="5126" max="5126" width="18.5703125" style="1" customWidth="1"/>
    <col min="5127" max="5127" width="15.85546875" style="1" customWidth="1"/>
    <col min="5128" max="5128" width="21.140625" style="1" bestFit="1" customWidth="1"/>
    <col min="5129" max="5129" width="5.42578125" style="1" customWidth="1"/>
    <col min="5130" max="5137" width="20.85546875" style="1" bestFit="1" customWidth="1"/>
    <col min="5138" max="5146" width="22.140625" style="1" bestFit="1" customWidth="1"/>
    <col min="5147" max="5155" width="21" style="1" bestFit="1" customWidth="1"/>
    <col min="5156" max="5162" width="22.28515625" style="1" bestFit="1" customWidth="1"/>
    <col min="5163" max="5164" width="21" style="1" bestFit="1" customWidth="1"/>
    <col min="5165" max="5173" width="21.28515625" style="1" bestFit="1" customWidth="1"/>
    <col min="5174" max="5182" width="22.42578125" style="1" bestFit="1" customWidth="1"/>
    <col min="5183" max="5191" width="21.28515625" style="1" bestFit="1" customWidth="1"/>
    <col min="5192" max="5200" width="22.42578125" style="1" bestFit="1" customWidth="1"/>
    <col min="5201" max="5209" width="20.28515625" style="1" bestFit="1" customWidth="1"/>
    <col min="5210" max="5218" width="21.42578125" style="1" bestFit="1" customWidth="1"/>
    <col min="5219" max="5376" width="11.42578125" style="1"/>
    <col min="5377" max="5377" width="42.42578125" style="1" customWidth="1"/>
    <col min="5378" max="5378" width="13" style="1" customWidth="1"/>
    <col min="5379" max="5379" width="14.28515625" style="1" customWidth="1"/>
    <col min="5380" max="5380" width="12.42578125" style="1" customWidth="1"/>
    <col min="5381" max="5381" width="17" style="1" customWidth="1"/>
    <col min="5382" max="5382" width="18.5703125" style="1" customWidth="1"/>
    <col min="5383" max="5383" width="15.85546875" style="1" customWidth="1"/>
    <col min="5384" max="5384" width="21.140625" style="1" bestFit="1" customWidth="1"/>
    <col min="5385" max="5385" width="5.42578125" style="1" customWidth="1"/>
    <col min="5386" max="5393" width="20.85546875" style="1" bestFit="1" customWidth="1"/>
    <col min="5394" max="5402" width="22.140625" style="1" bestFit="1" customWidth="1"/>
    <col min="5403" max="5411" width="21" style="1" bestFit="1" customWidth="1"/>
    <col min="5412" max="5418" width="22.28515625" style="1" bestFit="1" customWidth="1"/>
    <col min="5419" max="5420" width="21" style="1" bestFit="1" customWidth="1"/>
    <col min="5421" max="5429" width="21.28515625" style="1" bestFit="1" customWidth="1"/>
    <col min="5430" max="5438" width="22.42578125" style="1" bestFit="1" customWidth="1"/>
    <col min="5439" max="5447" width="21.28515625" style="1" bestFit="1" customWidth="1"/>
    <col min="5448" max="5456" width="22.42578125" style="1" bestFit="1" customWidth="1"/>
    <col min="5457" max="5465" width="20.28515625" style="1" bestFit="1" customWidth="1"/>
    <col min="5466" max="5474" width="21.42578125" style="1" bestFit="1" customWidth="1"/>
    <col min="5475" max="5632" width="11.42578125" style="1"/>
    <col min="5633" max="5633" width="42.42578125" style="1" customWidth="1"/>
    <col min="5634" max="5634" width="13" style="1" customWidth="1"/>
    <col min="5635" max="5635" width="14.28515625" style="1" customWidth="1"/>
    <col min="5636" max="5636" width="12.42578125" style="1" customWidth="1"/>
    <col min="5637" max="5637" width="17" style="1" customWidth="1"/>
    <col min="5638" max="5638" width="18.5703125" style="1" customWidth="1"/>
    <col min="5639" max="5639" width="15.85546875" style="1" customWidth="1"/>
    <col min="5640" max="5640" width="21.140625" style="1" bestFit="1" customWidth="1"/>
    <col min="5641" max="5641" width="5.42578125" style="1" customWidth="1"/>
    <col min="5642" max="5649" width="20.85546875" style="1" bestFit="1" customWidth="1"/>
    <col min="5650" max="5658" width="22.140625" style="1" bestFit="1" customWidth="1"/>
    <col min="5659" max="5667" width="21" style="1" bestFit="1" customWidth="1"/>
    <col min="5668" max="5674" width="22.28515625" style="1" bestFit="1" customWidth="1"/>
    <col min="5675" max="5676" width="21" style="1" bestFit="1" customWidth="1"/>
    <col min="5677" max="5685" width="21.28515625" style="1" bestFit="1" customWidth="1"/>
    <col min="5686" max="5694" width="22.42578125" style="1" bestFit="1" customWidth="1"/>
    <col min="5695" max="5703" width="21.28515625" style="1" bestFit="1" customWidth="1"/>
    <col min="5704" max="5712" width="22.42578125" style="1" bestFit="1" customWidth="1"/>
    <col min="5713" max="5721" width="20.28515625" style="1" bestFit="1" customWidth="1"/>
    <col min="5722" max="5730" width="21.42578125" style="1" bestFit="1" customWidth="1"/>
    <col min="5731" max="5888" width="11.42578125" style="1"/>
    <col min="5889" max="5889" width="42.42578125" style="1" customWidth="1"/>
    <col min="5890" max="5890" width="13" style="1" customWidth="1"/>
    <col min="5891" max="5891" width="14.28515625" style="1" customWidth="1"/>
    <col min="5892" max="5892" width="12.42578125" style="1" customWidth="1"/>
    <col min="5893" max="5893" width="17" style="1" customWidth="1"/>
    <col min="5894" max="5894" width="18.5703125" style="1" customWidth="1"/>
    <col min="5895" max="5895" width="15.85546875" style="1" customWidth="1"/>
    <col min="5896" max="5896" width="21.140625" style="1" bestFit="1" customWidth="1"/>
    <col min="5897" max="5897" width="5.42578125" style="1" customWidth="1"/>
    <col min="5898" max="5905" width="20.85546875" style="1" bestFit="1" customWidth="1"/>
    <col min="5906" max="5914" width="22.140625" style="1" bestFit="1" customWidth="1"/>
    <col min="5915" max="5923" width="21" style="1" bestFit="1" customWidth="1"/>
    <col min="5924" max="5930" width="22.28515625" style="1" bestFit="1" customWidth="1"/>
    <col min="5931" max="5932" width="21" style="1" bestFit="1" customWidth="1"/>
    <col min="5933" max="5941" width="21.28515625" style="1" bestFit="1" customWidth="1"/>
    <col min="5942" max="5950" width="22.42578125" style="1" bestFit="1" customWidth="1"/>
    <col min="5951" max="5959" width="21.28515625" style="1" bestFit="1" customWidth="1"/>
    <col min="5960" max="5968" width="22.42578125" style="1" bestFit="1" customWidth="1"/>
    <col min="5969" max="5977" width="20.28515625" style="1" bestFit="1" customWidth="1"/>
    <col min="5978" max="5986" width="21.42578125" style="1" bestFit="1" customWidth="1"/>
    <col min="5987" max="6144" width="11.42578125" style="1"/>
    <col min="6145" max="6145" width="42.42578125" style="1" customWidth="1"/>
    <col min="6146" max="6146" width="13" style="1" customWidth="1"/>
    <col min="6147" max="6147" width="14.28515625" style="1" customWidth="1"/>
    <col min="6148" max="6148" width="12.42578125" style="1" customWidth="1"/>
    <col min="6149" max="6149" width="17" style="1" customWidth="1"/>
    <col min="6150" max="6150" width="18.5703125" style="1" customWidth="1"/>
    <col min="6151" max="6151" width="15.85546875" style="1" customWidth="1"/>
    <col min="6152" max="6152" width="21.140625" style="1" bestFit="1" customWidth="1"/>
    <col min="6153" max="6153" width="5.42578125" style="1" customWidth="1"/>
    <col min="6154" max="6161" width="20.85546875" style="1" bestFit="1" customWidth="1"/>
    <col min="6162" max="6170" width="22.140625" style="1" bestFit="1" customWidth="1"/>
    <col min="6171" max="6179" width="21" style="1" bestFit="1" customWidth="1"/>
    <col min="6180" max="6186" width="22.28515625" style="1" bestFit="1" customWidth="1"/>
    <col min="6187" max="6188" width="21" style="1" bestFit="1" customWidth="1"/>
    <col min="6189" max="6197" width="21.28515625" style="1" bestFit="1" customWidth="1"/>
    <col min="6198" max="6206" width="22.42578125" style="1" bestFit="1" customWidth="1"/>
    <col min="6207" max="6215" width="21.28515625" style="1" bestFit="1" customWidth="1"/>
    <col min="6216" max="6224" width="22.42578125" style="1" bestFit="1" customWidth="1"/>
    <col min="6225" max="6233" width="20.28515625" style="1" bestFit="1" customWidth="1"/>
    <col min="6234" max="6242" width="21.42578125" style="1" bestFit="1" customWidth="1"/>
    <col min="6243" max="6400" width="11.42578125" style="1"/>
    <col min="6401" max="6401" width="42.42578125" style="1" customWidth="1"/>
    <col min="6402" max="6402" width="13" style="1" customWidth="1"/>
    <col min="6403" max="6403" width="14.28515625" style="1" customWidth="1"/>
    <col min="6404" max="6404" width="12.42578125" style="1" customWidth="1"/>
    <col min="6405" max="6405" width="17" style="1" customWidth="1"/>
    <col min="6406" max="6406" width="18.5703125" style="1" customWidth="1"/>
    <col min="6407" max="6407" width="15.85546875" style="1" customWidth="1"/>
    <col min="6408" max="6408" width="21.140625" style="1" bestFit="1" customWidth="1"/>
    <col min="6409" max="6409" width="5.42578125" style="1" customWidth="1"/>
    <col min="6410" max="6417" width="20.85546875" style="1" bestFit="1" customWidth="1"/>
    <col min="6418" max="6426" width="22.140625" style="1" bestFit="1" customWidth="1"/>
    <col min="6427" max="6435" width="21" style="1" bestFit="1" customWidth="1"/>
    <col min="6436" max="6442" width="22.28515625" style="1" bestFit="1" customWidth="1"/>
    <col min="6443" max="6444" width="21" style="1" bestFit="1" customWidth="1"/>
    <col min="6445" max="6453" width="21.28515625" style="1" bestFit="1" customWidth="1"/>
    <col min="6454" max="6462" width="22.42578125" style="1" bestFit="1" customWidth="1"/>
    <col min="6463" max="6471" width="21.28515625" style="1" bestFit="1" customWidth="1"/>
    <col min="6472" max="6480" width="22.42578125" style="1" bestFit="1" customWidth="1"/>
    <col min="6481" max="6489" width="20.28515625" style="1" bestFit="1" customWidth="1"/>
    <col min="6490" max="6498" width="21.42578125" style="1" bestFit="1" customWidth="1"/>
    <col min="6499" max="6656" width="11.42578125" style="1"/>
    <col min="6657" max="6657" width="42.42578125" style="1" customWidth="1"/>
    <col min="6658" max="6658" width="13" style="1" customWidth="1"/>
    <col min="6659" max="6659" width="14.28515625" style="1" customWidth="1"/>
    <col min="6660" max="6660" width="12.42578125" style="1" customWidth="1"/>
    <col min="6661" max="6661" width="17" style="1" customWidth="1"/>
    <col min="6662" max="6662" width="18.5703125" style="1" customWidth="1"/>
    <col min="6663" max="6663" width="15.85546875" style="1" customWidth="1"/>
    <col min="6664" max="6664" width="21.140625" style="1" bestFit="1" customWidth="1"/>
    <col min="6665" max="6665" width="5.42578125" style="1" customWidth="1"/>
    <col min="6666" max="6673" width="20.85546875" style="1" bestFit="1" customWidth="1"/>
    <col min="6674" max="6682" width="22.140625" style="1" bestFit="1" customWidth="1"/>
    <col min="6683" max="6691" width="21" style="1" bestFit="1" customWidth="1"/>
    <col min="6692" max="6698" width="22.28515625" style="1" bestFit="1" customWidth="1"/>
    <col min="6699" max="6700" width="21" style="1" bestFit="1" customWidth="1"/>
    <col min="6701" max="6709" width="21.28515625" style="1" bestFit="1" customWidth="1"/>
    <col min="6710" max="6718" width="22.42578125" style="1" bestFit="1" customWidth="1"/>
    <col min="6719" max="6727" width="21.28515625" style="1" bestFit="1" customWidth="1"/>
    <col min="6728" max="6736" width="22.42578125" style="1" bestFit="1" customWidth="1"/>
    <col min="6737" max="6745" width="20.28515625" style="1" bestFit="1" customWidth="1"/>
    <col min="6746" max="6754" width="21.42578125" style="1" bestFit="1" customWidth="1"/>
    <col min="6755" max="6912" width="11.42578125" style="1"/>
    <col min="6913" max="6913" width="42.42578125" style="1" customWidth="1"/>
    <col min="6914" max="6914" width="13" style="1" customWidth="1"/>
    <col min="6915" max="6915" width="14.28515625" style="1" customWidth="1"/>
    <col min="6916" max="6916" width="12.42578125" style="1" customWidth="1"/>
    <col min="6917" max="6917" width="17" style="1" customWidth="1"/>
    <col min="6918" max="6918" width="18.5703125" style="1" customWidth="1"/>
    <col min="6919" max="6919" width="15.85546875" style="1" customWidth="1"/>
    <col min="6920" max="6920" width="21.140625" style="1" bestFit="1" customWidth="1"/>
    <col min="6921" max="6921" width="5.42578125" style="1" customWidth="1"/>
    <col min="6922" max="6929" width="20.85546875" style="1" bestFit="1" customWidth="1"/>
    <col min="6930" max="6938" width="22.140625" style="1" bestFit="1" customWidth="1"/>
    <col min="6939" max="6947" width="21" style="1" bestFit="1" customWidth="1"/>
    <col min="6948" max="6954" width="22.28515625" style="1" bestFit="1" customWidth="1"/>
    <col min="6955" max="6956" width="21" style="1" bestFit="1" customWidth="1"/>
    <col min="6957" max="6965" width="21.28515625" style="1" bestFit="1" customWidth="1"/>
    <col min="6966" max="6974" width="22.42578125" style="1" bestFit="1" customWidth="1"/>
    <col min="6975" max="6983" width="21.28515625" style="1" bestFit="1" customWidth="1"/>
    <col min="6984" max="6992" width="22.42578125" style="1" bestFit="1" customWidth="1"/>
    <col min="6993" max="7001" width="20.28515625" style="1" bestFit="1" customWidth="1"/>
    <col min="7002" max="7010" width="21.42578125" style="1" bestFit="1" customWidth="1"/>
    <col min="7011" max="7168" width="11.42578125" style="1"/>
    <col min="7169" max="7169" width="42.42578125" style="1" customWidth="1"/>
    <col min="7170" max="7170" width="13" style="1" customWidth="1"/>
    <col min="7171" max="7171" width="14.28515625" style="1" customWidth="1"/>
    <col min="7172" max="7172" width="12.42578125" style="1" customWidth="1"/>
    <col min="7173" max="7173" width="17" style="1" customWidth="1"/>
    <col min="7174" max="7174" width="18.5703125" style="1" customWidth="1"/>
    <col min="7175" max="7175" width="15.85546875" style="1" customWidth="1"/>
    <col min="7176" max="7176" width="21.140625" style="1" bestFit="1" customWidth="1"/>
    <col min="7177" max="7177" width="5.42578125" style="1" customWidth="1"/>
    <col min="7178" max="7185" width="20.85546875" style="1" bestFit="1" customWidth="1"/>
    <col min="7186" max="7194" width="22.140625" style="1" bestFit="1" customWidth="1"/>
    <col min="7195" max="7203" width="21" style="1" bestFit="1" customWidth="1"/>
    <col min="7204" max="7210" width="22.28515625" style="1" bestFit="1" customWidth="1"/>
    <col min="7211" max="7212" width="21" style="1" bestFit="1" customWidth="1"/>
    <col min="7213" max="7221" width="21.28515625" style="1" bestFit="1" customWidth="1"/>
    <col min="7222" max="7230" width="22.42578125" style="1" bestFit="1" customWidth="1"/>
    <col min="7231" max="7239" width="21.28515625" style="1" bestFit="1" customWidth="1"/>
    <col min="7240" max="7248" width="22.42578125" style="1" bestFit="1" customWidth="1"/>
    <col min="7249" max="7257" width="20.28515625" style="1" bestFit="1" customWidth="1"/>
    <col min="7258" max="7266" width="21.42578125" style="1" bestFit="1" customWidth="1"/>
    <col min="7267" max="7424" width="11.42578125" style="1"/>
    <col min="7425" max="7425" width="42.42578125" style="1" customWidth="1"/>
    <col min="7426" max="7426" width="13" style="1" customWidth="1"/>
    <col min="7427" max="7427" width="14.28515625" style="1" customWidth="1"/>
    <col min="7428" max="7428" width="12.42578125" style="1" customWidth="1"/>
    <col min="7429" max="7429" width="17" style="1" customWidth="1"/>
    <col min="7430" max="7430" width="18.5703125" style="1" customWidth="1"/>
    <col min="7431" max="7431" width="15.85546875" style="1" customWidth="1"/>
    <col min="7432" max="7432" width="21.140625" style="1" bestFit="1" customWidth="1"/>
    <col min="7433" max="7433" width="5.42578125" style="1" customWidth="1"/>
    <col min="7434" max="7441" width="20.85546875" style="1" bestFit="1" customWidth="1"/>
    <col min="7442" max="7450" width="22.140625" style="1" bestFit="1" customWidth="1"/>
    <col min="7451" max="7459" width="21" style="1" bestFit="1" customWidth="1"/>
    <col min="7460" max="7466" width="22.28515625" style="1" bestFit="1" customWidth="1"/>
    <col min="7467" max="7468" width="21" style="1" bestFit="1" customWidth="1"/>
    <col min="7469" max="7477" width="21.28515625" style="1" bestFit="1" customWidth="1"/>
    <col min="7478" max="7486" width="22.42578125" style="1" bestFit="1" customWidth="1"/>
    <col min="7487" max="7495" width="21.28515625" style="1" bestFit="1" customWidth="1"/>
    <col min="7496" max="7504" width="22.42578125" style="1" bestFit="1" customWidth="1"/>
    <col min="7505" max="7513" width="20.28515625" style="1" bestFit="1" customWidth="1"/>
    <col min="7514" max="7522" width="21.42578125" style="1" bestFit="1" customWidth="1"/>
    <col min="7523" max="7680" width="11.42578125" style="1"/>
    <col min="7681" max="7681" width="42.42578125" style="1" customWidth="1"/>
    <col min="7682" max="7682" width="13" style="1" customWidth="1"/>
    <col min="7683" max="7683" width="14.28515625" style="1" customWidth="1"/>
    <col min="7684" max="7684" width="12.42578125" style="1" customWidth="1"/>
    <col min="7685" max="7685" width="17" style="1" customWidth="1"/>
    <col min="7686" max="7686" width="18.5703125" style="1" customWidth="1"/>
    <col min="7687" max="7687" width="15.85546875" style="1" customWidth="1"/>
    <col min="7688" max="7688" width="21.140625" style="1" bestFit="1" customWidth="1"/>
    <col min="7689" max="7689" width="5.42578125" style="1" customWidth="1"/>
    <col min="7690" max="7697" width="20.85546875" style="1" bestFit="1" customWidth="1"/>
    <col min="7698" max="7706" width="22.140625" style="1" bestFit="1" customWidth="1"/>
    <col min="7707" max="7715" width="21" style="1" bestFit="1" customWidth="1"/>
    <col min="7716" max="7722" width="22.28515625" style="1" bestFit="1" customWidth="1"/>
    <col min="7723" max="7724" width="21" style="1" bestFit="1" customWidth="1"/>
    <col min="7725" max="7733" width="21.28515625" style="1" bestFit="1" customWidth="1"/>
    <col min="7734" max="7742" width="22.42578125" style="1" bestFit="1" customWidth="1"/>
    <col min="7743" max="7751" width="21.28515625" style="1" bestFit="1" customWidth="1"/>
    <col min="7752" max="7760" width="22.42578125" style="1" bestFit="1" customWidth="1"/>
    <col min="7761" max="7769" width="20.28515625" style="1" bestFit="1" customWidth="1"/>
    <col min="7770" max="7778" width="21.42578125" style="1" bestFit="1" customWidth="1"/>
    <col min="7779" max="7936" width="11.42578125" style="1"/>
    <col min="7937" max="7937" width="42.42578125" style="1" customWidth="1"/>
    <col min="7938" max="7938" width="13" style="1" customWidth="1"/>
    <col min="7939" max="7939" width="14.28515625" style="1" customWidth="1"/>
    <col min="7940" max="7940" width="12.42578125" style="1" customWidth="1"/>
    <col min="7941" max="7941" width="17" style="1" customWidth="1"/>
    <col min="7942" max="7942" width="18.5703125" style="1" customWidth="1"/>
    <col min="7943" max="7943" width="15.85546875" style="1" customWidth="1"/>
    <col min="7944" max="7944" width="21.140625" style="1" bestFit="1" customWidth="1"/>
    <col min="7945" max="7945" width="5.42578125" style="1" customWidth="1"/>
    <col min="7946" max="7953" width="20.85546875" style="1" bestFit="1" customWidth="1"/>
    <col min="7954" max="7962" width="22.140625" style="1" bestFit="1" customWidth="1"/>
    <col min="7963" max="7971" width="21" style="1" bestFit="1" customWidth="1"/>
    <col min="7972" max="7978" width="22.28515625" style="1" bestFit="1" customWidth="1"/>
    <col min="7979" max="7980" width="21" style="1" bestFit="1" customWidth="1"/>
    <col min="7981" max="7989" width="21.28515625" style="1" bestFit="1" customWidth="1"/>
    <col min="7990" max="7998" width="22.42578125" style="1" bestFit="1" customWidth="1"/>
    <col min="7999" max="8007" width="21.28515625" style="1" bestFit="1" customWidth="1"/>
    <col min="8008" max="8016" width="22.42578125" style="1" bestFit="1" customWidth="1"/>
    <col min="8017" max="8025" width="20.28515625" style="1" bestFit="1" customWidth="1"/>
    <col min="8026" max="8034" width="21.42578125" style="1" bestFit="1" customWidth="1"/>
    <col min="8035" max="8192" width="11.42578125" style="1"/>
    <col min="8193" max="8193" width="42.42578125" style="1" customWidth="1"/>
    <col min="8194" max="8194" width="13" style="1" customWidth="1"/>
    <col min="8195" max="8195" width="14.28515625" style="1" customWidth="1"/>
    <col min="8196" max="8196" width="12.42578125" style="1" customWidth="1"/>
    <col min="8197" max="8197" width="17" style="1" customWidth="1"/>
    <col min="8198" max="8198" width="18.5703125" style="1" customWidth="1"/>
    <col min="8199" max="8199" width="15.85546875" style="1" customWidth="1"/>
    <col min="8200" max="8200" width="21.140625" style="1" bestFit="1" customWidth="1"/>
    <col min="8201" max="8201" width="5.42578125" style="1" customWidth="1"/>
    <col min="8202" max="8209" width="20.85546875" style="1" bestFit="1" customWidth="1"/>
    <col min="8210" max="8218" width="22.140625" style="1" bestFit="1" customWidth="1"/>
    <col min="8219" max="8227" width="21" style="1" bestFit="1" customWidth="1"/>
    <col min="8228" max="8234" width="22.28515625" style="1" bestFit="1" customWidth="1"/>
    <col min="8235" max="8236" width="21" style="1" bestFit="1" customWidth="1"/>
    <col min="8237" max="8245" width="21.28515625" style="1" bestFit="1" customWidth="1"/>
    <col min="8246" max="8254" width="22.42578125" style="1" bestFit="1" customWidth="1"/>
    <col min="8255" max="8263" width="21.28515625" style="1" bestFit="1" customWidth="1"/>
    <col min="8264" max="8272" width="22.42578125" style="1" bestFit="1" customWidth="1"/>
    <col min="8273" max="8281" width="20.28515625" style="1" bestFit="1" customWidth="1"/>
    <col min="8282" max="8290" width="21.42578125" style="1" bestFit="1" customWidth="1"/>
    <col min="8291" max="8448" width="11.42578125" style="1"/>
    <col min="8449" max="8449" width="42.42578125" style="1" customWidth="1"/>
    <col min="8450" max="8450" width="13" style="1" customWidth="1"/>
    <col min="8451" max="8451" width="14.28515625" style="1" customWidth="1"/>
    <col min="8452" max="8452" width="12.42578125" style="1" customWidth="1"/>
    <col min="8453" max="8453" width="17" style="1" customWidth="1"/>
    <col min="8454" max="8454" width="18.5703125" style="1" customWidth="1"/>
    <col min="8455" max="8455" width="15.85546875" style="1" customWidth="1"/>
    <col min="8456" max="8456" width="21.140625" style="1" bestFit="1" customWidth="1"/>
    <col min="8457" max="8457" width="5.42578125" style="1" customWidth="1"/>
    <col min="8458" max="8465" width="20.85546875" style="1" bestFit="1" customWidth="1"/>
    <col min="8466" max="8474" width="22.140625" style="1" bestFit="1" customWidth="1"/>
    <col min="8475" max="8483" width="21" style="1" bestFit="1" customWidth="1"/>
    <col min="8484" max="8490" width="22.28515625" style="1" bestFit="1" customWidth="1"/>
    <col min="8491" max="8492" width="21" style="1" bestFit="1" customWidth="1"/>
    <col min="8493" max="8501" width="21.28515625" style="1" bestFit="1" customWidth="1"/>
    <col min="8502" max="8510" width="22.42578125" style="1" bestFit="1" customWidth="1"/>
    <col min="8511" max="8519" width="21.28515625" style="1" bestFit="1" customWidth="1"/>
    <col min="8520" max="8528" width="22.42578125" style="1" bestFit="1" customWidth="1"/>
    <col min="8529" max="8537" width="20.28515625" style="1" bestFit="1" customWidth="1"/>
    <col min="8538" max="8546" width="21.42578125" style="1" bestFit="1" customWidth="1"/>
    <col min="8547" max="8704" width="11.42578125" style="1"/>
    <col min="8705" max="8705" width="42.42578125" style="1" customWidth="1"/>
    <col min="8706" max="8706" width="13" style="1" customWidth="1"/>
    <col min="8707" max="8707" width="14.28515625" style="1" customWidth="1"/>
    <col min="8708" max="8708" width="12.42578125" style="1" customWidth="1"/>
    <col min="8709" max="8709" width="17" style="1" customWidth="1"/>
    <col min="8710" max="8710" width="18.5703125" style="1" customWidth="1"/>
    <col min="8711" max="8711" width="15.85546875" style="1" customWidth="1"/>
    <col min="8712" max="8712" width="21.140625" style="1" bestFit="1" customWidth="1"/>
    <col min="8713" max="8713" width="5.42578125" style="1" customWidth="1"/>
    <col min="8714" max="8721" width="20.85546875" style="1" bestFit="1" customWidth="1"/>
    <col min="8722" max="8730" width="22.140625" style="1" bestFit="1" customWidth="1"/>
    <col min="8731" max="8739" width="21" style="1" bestFit="1" customWidth="1"/>
    <col min="8740" max="8746" width="22.28515625" style="1" bestFit="1" customWidth="1"/>
    <col min="8747" max="8748" width="21" style="1" bestFit="1" customWidth="1"/>
    <col min="8749" max="8757" width="21.28515625" style="1" bestFit="1" customWidth="1"/>
    <col min="8758" max="8766" width="22.42578125" style="1" bestFit="1" customWidth="1"/>
    <col min="8767" max="8775" width="21.28515625" style="1" bestFit="1" customWidth="1"/>
    <col min="8776" max="8784" width="22.42578125" style="1" bestFit="1" customWidth="1"/>
    <col min="8785" max="8793" width="20.28515625" style="1" bestFit="1" customWidth="1"/>
    <col min="8794" max="8802" width="21.42578125" style="1" bestFit="1" customWidth="1"/>
    <col min="8803" max="8960" width="11.42578125" style="1"/>
    <col min="8961" max="8961" width="42.42578125" style="1" customWidth="1"/>
    <col min="8962" max="8962" width="13" style="1" customWidth="1"/>
    <col min="8963" max="8963" width="14.28515625" style="1" customWidth="1"/>
    <col min="8964" max="8964" width="12.42578125" style="1" customWidth="1"/>
    <col min="8965" max="8965" width="17" style="1" customWidth="1"/>
    <col min="8966" max="8966" width="18.5703125" style="1" customWidth="1"/>
    <col min="8967" max="8967" width="15.85546875" style="1" customWidth="1"/>
    <col min="8968" max="8968" width="21.140625" style="1" bestFit="1" customWidth="1"/>
    <col min="8969" max="8969" width="5.42578125" style="1" customWidth="1"/>
    <col min="8970" max="8977" width="20.85546875" style="1" bestFit="1" customWidth="1"/>
    <col min="8978" max="8986" width="22.140625" style="1" bestFit="1" customWidth="1"/>
    <col min="8987" max="8995" width="21" style="1" bestFit="1" customWidth="1"/>
    <col min="8996" max="9002" width="22.28515625" style="1" bestFit="1" customWidth="1"/>
    <col min="9003" max="9004" width="21" style="1" bestFit="1" customWidth="1"/>
    <col min="9005" max="9013" width="21.28515625" style="1" bestFit="1" customWidth="1"/>
    <col min="9014" max="9022" width="22.42578125" style="1" bestFit="1" customWidth="1"/>
    <col min="9023" max="9031" width="21.28515625" style="1" bestFit="1" customWidth="1"/>
    <col min="9032" max="9040" width="22.42578125" style="1" bestFit="1" customWidth="1"/>
    <col min="9041" max="9049" width="20.28515625" style="1" bestFit="1" customWidth="1"/>
    <col min="9050" max="9058" width="21.42578125" style="1" bestFit="1" customWidth="1"/>
    <col min="9059" max="9216" width="11.42578125" style="1"/>
    <col min="9217" max="9217" width="42.42578125" style="1" customWidth="1"/>
    <col min="9218" max="9218" width="13" style="1" customWidth="1"/>
    <col min="9219" max="9219" width="14.28515625" style="1" customWidth="1"/>
    <col min="9220" max="9220" width="12.42578125" style="1" customWidth="1"/>
    <col min="9221" max="9221" width="17" style="1" customWidth="1"/>
    <col min="9222" max="9222" width="18.5703125" style="1" customWidth="1"/>
    <col min="9223" max="9223" width="15.85546875" style="1" customWidth="1"/>
    <col min="9224" max="9224" width="21.140625" style="1" bestFit="1" customWidth="1"/>
    <col min="9225" max="9225" width="5.42578125" style="1" customWidth="1"/>
    <col min="9226" max="9233" width="20.85546875" style="1" bestFit="1" customWidth="1"/>
    <col min="9234" max="9242" width="22.140625" style="1" bestFit="1" customWidth="1"/>
    <col min="9243" max="9251" width="21" style="1" bestFit="1" customWidth="1"/>
    <col min="9252" max="9258" width="22.28515625" style="1" bestFit="1" customWidth="1"/>
    <col min="9259" max="9260" width="21" style="1" bestFit="1" customWidth="1"/>
    <col min="9261" max="9269" width="21.28515625" style="1" bestFit="1" customWidth="1"/>
    <col min="9270" max="9278" width="22.42578125" style="1" bestFit="1" customWidth="1"/>
    <col min="9279" max="9287" width="21.28515625" style="1" bestFit="1" customWidth="1"/>
    <col min="9288" max="9296" width="22.42578125" style="1" bestFit="1" customWidth="1"/>
    <col min="9297" max="9305" width="20.28515625" style="1" bestFit="1" customWidth="1"/>
    <col min="9306" max="9314" width="21.42578125" style="1" bestFit="1" customWidth="1"/>
    <col min="9315" max="9472" width="11.42578125" style="1"/>
    <col min="9473" max="9473" width="42.42578125" style="1" customWidth="1"/>
    <col min="9474" max="9474" width="13" style="1" customWidth="1"/>
    <col min="9475" max="9475" width="14.28515625" style="1" customWidth="1"/>
    <col min="9476" max="9476" width="12.42578125" style="1" customWidth="1"/>
    <col min="9477" max="9477" width="17" style="1" customWidth="1"/>
    <col min="9478" max="9478" width="18.5703125" style="1" customWidth="1"/>
    <col min="9479" max="9479" width="15.85546875" style="1" customWidth="1"/>
    <col min="9480" max="9480" width="21.140625" style="1" bestFit="1" customWidth="1"/>
    <col min="9481" max="9481" width="5.42578125" style="1" customWidth="1"/>
    <col min="9482" max="9489" width="20.85546875" style="1" bestFit="1" customWidth="1"/>
    <col min="9490" max="9498" width="22.140625" style="1" bestFit="1" customWidth="1"/>
    <col min="9499" max="9507" width="21" style="1" bestFit="1" customWidth="1"/>
    <col min="9508" max="9514" width="22.28515625" style="1" bestFit="1" customWidth="1"/>
    <col min="9515" max="9516" width="21" style="1" bestFit="1" customWidth="1"/>
    <col min="9517" max="9525" width="21.28515625" style="1" bestFit="1" customWidth="1"/>
    <col min="9526" max="9534" width="22.42578125" style="1" bestFit="1" customWidth="1"/>
    <col min="9535" max="9543" width="21.28515625" style="1" bestFit="1" customWidth="1"/>
    <col min="9544" max="9552" width="22.42578125" style="1" bestFit="1" customWidth="1"/>
    <col min="9553" max="9561" width="20.28515625" style="1" bestFit="1" customWidth="1"/>
    <col min="9562" max="9570" width="21.42578125" style="1" bestFit="1" customWidth="1"/>
    <col min="9571" max="9728" width="11.42578125" style="1"/>
    <col min="9729" max="9729" width="42.42578125" style="1" customWidth="1"/>
    <col min="9730" max="9730" width="13" style="1" customWidth="1"/>
    <col min="9731" max="9731" width="14.28515625" style="1" customWidth="1"/>
    <col min="9732" max="9732" width="12.42578125" style="1" customWidth="1"/>
    <col min="9733" max="9733" width="17" style="1" customWidth="1"/>
    <col min="9734" max="9734" width="18.5703125" style="1" customWidth="1"/>
    <col min="9735" max="9735" width="15.85546875" style="1" customWidth="1"/>
    <col min="9736" max="9736" width="21.140625" style="1" bestFit="1" customWidth="1"/>
    <col min="9737" max="9737" width="5.42578125" style="1" customWidth="1"/>
    <col min="9738" max="9745" width="20.85546875" style="1" bestFit="1" customWidth="1"/>
    <col min="9746" max="9754" width="22.140625" style="1" bestFit="1" customWidth="1"/>
    <col min="9755" max="9763" width="21" style="1" bestFit="1" customWidth="1"/>
    <col min="9764" max="9770" width="22.28515625" style="1" bestFit="1" customWidth="1"/>
    <col min="9771" max="9772" width="21" style="1" bestFit="1" customWidth="1"/>
    <col min="9773" max="9781" width="21.28515625" style="1" bestFit="1" customWidth="1"/>
    <col min="9782" max="9790" width="22.42578125" style="1" bestFit="1" customWidth="1"/>
    <col min="9791" max="9799" width="21.28515625" style="1" bestFit="1" customWidth="1"/>
    <col min="9800" max="9808" width="22.42578125" style="1" bestFit="1" customWidth="1"/>
    <col min="9809" max="9817" width="20.28515625" style="1" bestFit="1" customWidth="1"/>
    <col min="9818" max="9826" width="21.42578125" style="1" bestFit="1" customWidth="1"/>
    <col min="9827" max="9984" width="11.42578125" style="1"/>
    <col min="9985" max="9985" width="42.42578125" style="1" customWidth="1"/>
    <col min="9986" max="9986" width="13" style="1" customWidth="1"/>
    <col min="9987" max="9987" width="14.28515625" style="1" customWidth="1"/>
    <col min="9988" max="9988" width="12.42578125" style="1" customWidth="1"/>
    <col min="9989" max="9989" width="17" style="1" customWidth="1"/>
    <col min="9990" max="9990" width="18.5703125" style="1" customWidth="1"/>
    <col min="9991" max="9991" width="15.85546875" style="1" customWidth="1"/>
    <col min="9992" max="9992" width="21.140625" style="1" bestFit="1" customWidth="1"/>
    <col min="9993" max="9993" width="5.42578125" style="1" customWidth="1"/>
    <col min="9994" max="10001" width="20.85546875" style="1" bestFit="1" customWidth="1"/>
    <col min="10002" max="10010" width="22.140625" style="1" bestFit="1" customWidth="1"/>
    <col min="10011" max="10019" width="21" style="1" bestFit="1" customWidth="1"/>
    <col min="10020" max="10026" width="22.28515625" style="1" bestFit="1" customWidth="1"/>
    <col min="10027" max="10028" width="21" style="1" bestFit="1" customWidth="1"/>
    <col min="10029" max="10037" width="21.28515625" style="1" bestFit="1" customWidth="1"/>
    <col min="10038" max="10046" width="22.42578125" style="1" bestFit="1" customWidth="1"/>
    <col min="10047" max="10055" width="21.28515625" style="1" bestFit="1" customWidth="1"/>
    <col min="10056" max="10064" width="22.42578125" style="1" bestFit="1" customWidth="1"/>
    <col min="10065" max="10073" width="20.28515625" style="1" bestFit="1" customWidth="1"/>
    <col min="10074" max="10082" width="21.42578125" style="1" bestFit="1" customWidth="1"/>
    <col min="10083" max="10240" width="11.42578125" style="1"/>
    <col min="10241" max="10241" width="42.42578125" style="1" customWidth="1"/>
    <col min="10242" max="10242" width="13" style="1" customWidth="1"/>
    <col min="10243" max="10243" width="14.28515625" style="1" customWidth="1"/>
    <col min="10244" max="10244" width="12.42578125" style="1" customWidth="1"/>
    <col min="10245" max="10245" width="17" style="1" customWidth="1"/>
    <col min="10246" max="10246" width="18.5703125" style="1" customWidth="1"/>
    <col min="10247" max="10247" width="15.85546875" style="1" customWidth="1"/>
    <col min="10248" max="10248" width="21.140625" style="1" bestFit="1" customWidth="1"/>
    <col min="10249" max="10249" width="5.42578125" style="1" customWidth="1"/>
    <col min="10250" max="10257" width="20.85546875" style="1" bestFit="1" customWidth="1"/>
    <col min="10258" max="10266" width="22.140625" style="1" bestFit="1" customWidth="1"/>
    <col min="10267" max="10275" width="21" style="1" bestFit="1" customWidth="1"/>
    <col min="10276" max="10282" width="22.28515625" style="1" bestFit="1" customWidth="1"/>
    <col min="10283" max="10284" width="21" style="1" bestFit="1" customWidth="1"/>
    <col min="10285" max="10293" width="21.28515625" style="1" bestFit="1" customWidth="1"/>
    <col min="10294" max="10302" width="22.42578125" style="1" bestFit="1" customWidth="1"/>
    <col min="10303" max="10311" width="21.28515625" style="1" bestFit="1" customWidth="1"/>
    <col min="10312" max="10320" width="22.42578125" style="1" bestFit="1" customWidth="1"/>
    <col min="10321" max="10329" width="20.28515625" style="1" bestFit="1" customWidth="1"/>
    <col min="10330" max="10338" width="21.42578125" style="1" bestFit="1" customWidth="1"/>
    <col min="10339" max="10496" width="11.42578125" style="1"/>
    <col min="10497" max="10497" width="42.42578125" style="1" customWidth="1"/>
    <col min="10498" max="10498" width="13" style="1" customWidth="1"/>
    <col min="10499" max="10499" width="14.28515625" style="1" customWidth="1"/>
    <col min="10500" max="10500" width="12.42578125" style="1" customWidth="1"/>
    <col min="10501" max="10501" width="17" style="1" customWidth="1"/>
    <col min="10502" max="10502" width="18.5703125" style="1" customWidth="1"/>
    <col min="10503" max="10503" width="15.85546875" style="1" customWidth="1"/>
    <col min="10504" max="10504" width="21.140625" style="1" bestFit="1" customWidth="1"/>
    <col min="10505" max="10505" width="5.42578125" style="1" customWidth="1"/>
    <col min="10506" max="10513" width="20.85546875" style="1" bestFit="1" customWidth="1"/>
    <col min="10514" max="10522" width="22.140625" style="1" bestFit="1" customWidth="1"/>
    <col min="10523" max="10531" width="21" style="1" bestFit="1" customWidth="1"/>
    <col min="10532" max="10538" width="22.28515625" style="1" bestFit="1" customWidth="1"/>
    <col min="10539" max="10540" width="21" style="1" bestFit="1" customWidth="1"/>
    <col min="10541" max="10549" width="21.28515625" style="1" bestFit="1" customWidth="1"/>
    <col min="10550" max="10558" width="22.42578125" style="1" bestFit="1" customWidth="1"/>
    <col min="10559" max="10567" width="21.28515625" style="1" bestFit="1" customWidth="1"/>
    <col min="10568" max="10576" width="22.42578125" style="1" bestFit="1" customWidth="1"/>
    <col min="10577" max="10585" width="20.28515625" style="1" bestFit="1" customWidth="1"/>
    <col min="10586" max="10594" width="21.42578125" style="1" bestFit="1" customWidth="1"/>
    <col min="10595" max="10752" width="11.42578125" style="1"/>
    <col min="10753" max="10753" width="42.42578125" style="1" customWidth="1"/>
    <col min="10754" max="10754" width="13" style="1" customWidth="1"/>
    <col min="10755" max="10755" width="14.28515625" style="1" customWidth="1"/>
    <col min="10756" max="10756" width="12.42578125" style="1" customWidth="1"/>
    <col min="10757" max="10757" width="17" style="1" customWidth="1"/>
    <col min="10758" max="10758" width="18.5703125" style="1" customWidth="1"/>
    <col min="10759" max="10759" width="15.85546875" style="1" customWidth="1"/>
    <col min="10760" max="10760" width="21.140625" style="1" bestFit="1" customWidth="1"/>
    <col min="10761" max="10761" width="5.42578125" style="1" customWidth="1"/>
    <col min="10762" max="10769" width="20.85546875" style="1" bestFit="1" customWidth="1"/>
    <col min="10770" max="10778" width="22.140625" style="1" bestFit="1" customWidth="1"/>
    <col min="10779" max="10787" width="21" style="1" bestFit="1" customWidth="1"/>
    <col min="10788" max="10794" width="22.28515625" style="1" bestFit="1" customWidth="1"/>
    <col min="10795" max="10796" width="21" style="1" bestFit="1" customWidth="1"/>
    <col min="10797" max="10805" width="21.28515625" style="1" bestFit="1" customWidth="1"/>
    <col min="10806" max="10814" width="22.42578125" style="1" bestFit="1" customWidth="1"/>
    <col min="10815" max="10823" width="21.28515625" style="1" bestFit="1" customWidth="1"/>
    <col min="10824" max="10832" width="22.42578125" style="1" bestFit="1" customWidth="1"/>
    <col min="10833" max="10841" width="20.28515625" style="1" bestFit="1" customWidth="1"/>
    <col min="10842" max="10850" width="21.42578125" style="1" bestFit="1" customWidth="1"/>
    <col min="10851" max="11008" width="11.42578125" style="1"/>
    <col min="11009" max="11009" width="42.42578125" style="1" customWidth="1"/>
    <col min="11010" max="11010" width="13" style="1" customWidth="1"/>
    <col min="11011" max="11011" width="14.28515625" style="1" customWidth="1"/>
    <col min="11012" max="11012" width="12.42578125" style="1" customWidth="1"/>
    <col min="11013" max="11013" width="17" style="1" customWidth="1"/>
    <col min="11014" max="11014" width="18.5703125" style="1" customWidth="1"/>
    <col min="11015" max="11015" width="15.85546875" style="1" customWidth="1"/>
    <col min="11016" max="11016" width="21.140625" style="1" bestFit="1" customWidth="1"/>
    <col min="11017" max="11017" width="5.42578125" style="1" customWidth="1"/>
    <col min="11018" max="11025" width="20.85546875" style="1" bestFit="1" customWidth="1"/>
    <col min="11026" max="11034" width="22.140625" style="1" bestFit="1" customWidth="1"/>
    <col min="11035" max="11043" width="21" style="1" bestFit="1" customWidth="1"/>
    <col min="11044" max="11050" width="22.28515625" style="1" bestFit="1" customWidth="1"/>
    <col min="11051" max="11052" width="21" style="1" bestFit="1" customWidth="1"/>
    <col min="11053" max="11061" width="21.28515625" style="1" bestFit="1" customWidth="1"/>
    <col min="11062" max="11070" width="22.42578125" style="1" bestFit="1" customWidth="1"/>
    <col min="11071" max="11079" width="21.28515625" style="1" bestFit="1" customWidth="1"/>
    <col min="11080" max="11088" width="22.42578125" style="1" bestFit="1" customWidth="1"/>
    <col min="11089" max="11097" width="20.28515625" style="1" bestFit="1" customWidth="1"/>
    <col min="11098" max="11106" width="21.42578125" style="1" bestFit="1" customWidth="1"/>
    <col min="11107" max="11264" width="11.42578125" style="1"/>
    <col min="11265" max="11265" width="42.42578125" style="1" customWidth="1"/>
    <col min="11266" max="11266" width="13" style="1" customWidth="1"/>
    <col min="11267" max="11267" width="14.28515625" style="1" customWidth="1"/>
    <col min="11268" max="11268" width="12.42578125" style="1" customWidth="1"/>
    <col min="11269" max="11269" width="17" style="1" customWidth="1"/>
    <col min="11270" max="11270" width="18.5703125" style="1" customWidth="1"/>
    <col min="11271" max="11271" width="15.85546875" style="1" customWidth="1"/>
    <col min="11272" max="11272" width="21.140625" style="1" bestFit="1" customWidth="1"/>
    <col min="11273" max="11273" width="5.42578125" style="1" customWidth="1"/>
    <col min="11274" max="11281" width="20.85546875" style="1" bestFit="1" customWidth="1"/>
    <col min="11282" max="11290" width="22.140625" style="1" bestFit="1" customWidth="1"/>
    <col min="11291" max="11299" width="21" style="1" bestFit="1" customWidth="1"/>
    <col min="11300" max="11306" width="22.28515625" style="1" bestFit="1" customWidth="1"/>
    <col min="11307" max="11308" width="21" style="1" bestFit="1" customWidth="1"/>
    <col min="11309" max="11317" width="21.28515625" style="1" bestFit="1" customWidth="1"/>
    <col min="11318" max="11326" width="22.42578125" style="1" bestFit="1" customWidth="1"/>
    <col min="11327" max="11335" width="21.28515625" style="1" bestFit="1" customWidth="1"/>
    <col min="11336" max="11344" width="22.42578125" style="1" bestFit="1" customWidth="1"/>
    <col min="11345" max="11353" width="20.28515625" style="1" bestFit="1" customWidth="1"/>
    <col min="11354" max="11362" width="21.42578125" style="1" bestFit="1" customWidth="1"/>
    <col min="11363" max="11520" width="11.42578125" style="1"/>
    <col min="11521" max="11521" width="42.42578125" style="1" customWidth="1"/>
    <col min="11522" max="11522" width="13" style="1" customWidth="1"/>
    <col min="11523" max="11523" width="14.28515625" style="1" customWidth="1"/>
    <col min="11524" max="11524" width="12.42578125" style="1" customWidth="1"/>
    <col min="11525" max="11525" width="17" style="1" customWidth="1"/>
    <col min="11526" max="11526" width="18.5703125" style="1" customWidth="1"/>
    <col min="11527" max="11527" width="15.85546875" style="1" customWidth="1"/>
    <col min="11528" max="11528" width="21.140625" style="1" bestFit="1" customWidth="1"/>
    <col min="11529" max="11529" width="5.42578125" style="1" customWidth="1"/>
    <col min="11530" max="11537" width="20.85546875" style="1" bestFit="1" customWidth="1"/>
    <col min="11538" max="11546" width="22.140625" style="1" bestFit="1" customWidth="1"/>
    <col min="11547" max="11555" width="21" style="1" bestFit="1" customWidth="1"/>
    <col min="11556" max="11562" width="22.28515625" style="1" bestFit="1" customWidth="1"/>
    <col min="11563" max="11564" width="21" style="1" bestFit="1" customWidth="1"/>
    <col min="11565" max="11573" width="21.28515625" style="1" bestFit="1" customWidth="1"/>
    <col min="11574" max="11582" width="22.42578125" style="1" bestFit="1" customWidth="1"/>
    <col min="11583" max="11591" width="21.28515625" style="1" bestFit="1" customWidth="1"/>
    <col min="11592" max="11600" width="22.42578125" style="1" bestFit="1" customWidth="1"/>
    <col min="11601" max="11609" width="20.28515625" style="1" bestFit="1" customWidth="1"/>
    <col min="11610" max="11618" width="21.42578125" style="1" bestFit="1" customWidth="1"/>
    <col min="11619" max="11776" width="11.42578125" style="1"/>
    <col min="11777" max="11777" width="42.42578125" style="1" customWidth="1"/>
    <col min="11778" max="11778" width="13" style="1" customWidth="1"/>
    <col min="11779" max="11779" width="14.28515625" style="1" customWidth="1"/>
    <col min="11780" max="11780" width="12.42578125" style="1" customWidth="1"/>
    <col min="11781" max="11781" width="17" style="1" customWidth="1"/>
    <col min="11782" max="11782" width="18.5703125" style="1" customWidth="1"/>
    <col min="11783" max="11783" width="15.85546875" style="1" customWidth="1"/>
    <col min="11784" max="11784" width="21.140625" style="1" bestFit="1" customWidth="1"/>
    <col min="11785" max="11785" width="5.42578125" style="1" customWidth="1"/>
    <col min="11786" max="11793" width="20.85546875" style="1" bestFit="1" customWidth="1"/>
    <col min="11794" max="11802" width="22.140625" style="1" bestFit="1" customWidth="1"/>
    <col min="11803" max="11811" width="21" style="1" bestFit="1" customWidth="1"/>
    <col min="11812" max="11818" width="22.28515625" style="1" bestFit="1" customWidth="1"/>
    <col min="11819" max="11820" width="21" style="1" bestFit="1" customWidth="1"/>
    <col min="11821" max="11829" width="21.28515625" style="1" bestFit="1" customWidth="1"/>
    <col min="11830" max="11838" width="22.42578125" style="1" bestFit="1" customWidth="1"/>
    <col min="11839" max="11847" width="21.28515625" style="1" bestFit="1" customWidth="1"/>
    <col min="11848" max="11856" width="22.42578125" style="1" bestFit="1" customWidth="1"/>
    <col min="11857" max="11865" width="20.28515625" style="1" bestFit="1" customWidth="1"/>
    <col min="11866" max="11874" width="21.42578125" style="1" bestFit="1" customWidth="1"/>
    <col min="11875" max="12032" width="11.42578125" style="1"/>
    <col min="12033" max="12033" width="42.42578125" style="1" customWidth="1"/>
    <col min="12034" max="12034" width="13" style="1" customWidth="1"/>
    <col min="12035" max="12035" width="14.28515625" style="1" customWidth="1"/>
    <col min="12036" max="12036" width="12.42578125" style="1" customWidth="1"/>
    <col min="12037" max="12037" width="17" style="1" customWidth="1"/>
    <col min="12038" max="12038" width="18.5703125" style="1" customWidth="1"/>
    <col min="12039" max="12039" width="15.85546875" style="1" customWidth="1"/>
    <col min="12040" max="12040" width="21.140625" style="1" bestFit="1" customWidth="1"/>
    <col min="12041" max="12041" width="5.42578125" style="1" customWidth="1"/>
    <col min="12042" max="12049" width="20.85546875" style="1" bestFit="1" customWidth="1"/>
    <col min="12050" max="12058" width="22.140625" style="1" bestFit="1" customWidth="1"/>
    <col min="12059" max="12067" width="21" style="1" bestFit="1" customWidth="1"/>
    <col min="12068" max="12074" width="22.28515625" style="1" bestFit="1" customWidth="1"/>
    <col min="12075" max="12076" width="21" style="1" bestFit="1" customWidth="1"/>
    <col min="12077" max="12085" width="21.28515625" style="1" bestFit="1" customWidth="1"/>
    <col min="12086" max="12094" width="22.42578125" style="1" bestFit="1" customWidth="1"/>
    <col min="12095" max="12103" width="21.28515625" style="1" bestFit="1" customWidth="1"/>
    <col min="12104" max="12112" width="22.42578125" style="1" bestFit="1" customWidth="1"/>
    <col min="12113" max="12121" width="20.28515625" style="1" bestFit="1" customWidth="1"/>
    <col min="12122" max="12130" width="21.42578125" style="1" bestFit="1" customWidth="1"/>
    <col min="12131" max="12288" width="11.42578125" style="1"/>
    <col min="12289" max="12289" width="42.42578125" style="1" customWidth="1"/>
    <col min="12290" max="12290" width="13" style="1" customWidth="1"/>
    <col min="12291" max="12291" width="14.28515625" style="1" customWidth="1"/>
    <col min="12292" max="12292" width="12.42578125" style="1" customWidth="1"/>
    <col min="12293" max="12293" width="17" style="1" customWidth="1"/>
    <col min="12294" max="12294" width="18.5703125" style="1" customWidth="1"/>
    <col min="12295" max="12295" width="15.85546875" style="1" customWidth="1"/>
    <col min="12296" max="12296" width="21.140625" style="1" bestFit="1" customWidth="1"/>
    <col min="12297" max="12297" width="5.42578125" style="1" customWidth="1"/>
    <col min="12298" max="12305" width="20.85546875" style="1" bestFit="1" customWidth="1"/>
    <col min="12306" max="12314" width="22.140625" style="1" bestFit="1" customWidth="1"/>
    <col min="12315" max="12323" width="21" style="1" bestFit="1" customWidth="1"/>
    <col min="12324" max="12330" width="22.28515625" style="1" bestFit="1" customWidth="1"/>
    <col min="12331" max="12332" width="21" style="1" bestFit="1" customWidth="1"/>
    <col min="12333" max="12341" width="21.28515625" style="1" bestFit="1" customWidth="1"/>
    <col min="12342" max="12350" width="22.42578125" style="1" bestFit="1" customWidth="1"/>
    <col min="12351" max="12359" width="21.28515625" style="1" bestFit="1" customWidth="1"/>
    <col min="12360" max="12368" width="22.42578125" style="1" bestFit="1" customWidth="1"/>
    <col min="12369" max="12377" width="20.28515625" style="1" bestFit="1" customWidth="1"/>
    <col min="12378" max="12386" width="21.42578125" style="1" bestFit="1" customWidth="1"/>
    <col min="12387" max="12544" width="11.42578125" style="1"/>
    <col min="12545" max="12545" width="42.42578125" style="1" customWidth="1"/>
    <col min="12546" max="12546" width="13" style="1" customWidth="1"/>
    <col min="12547" max="12547" width="14.28515625" style="1" customWidth="1"/>
    <col min="12548" max="12548" width="12.42578125" style="1" customWidth="1"/>
    <col min="12549" max="12549" width="17" style="1" customWidth="1"/>
    <col min="12550" max="12550" width="18.5703125" style="1" customWidth="1"/>
    <col min="12551" max="12551" width="15.85546875" style="1" customWidth="1"/>
    <col min="12552" max="12552" width="21.140625" style="1" bestFit="1" customWidth="1"/>
    <col min="12553" max="12553" width="5.42578125" style="1" customWidth="1"/>
    <col min="12554" max="12561" width="20.85546875" style="1" bestFit="1" customWidth="1"/>
    <col min="12562" max="12570" width="22.140625" style="1" bestFit="1" customWidth="1"/>
    <col min="12571" max="12579" width="21" style="1" bestFit="1" customWidth="1"/>
    <col min="12580" max="12586" width="22.28515625" style="1" bestFit="1" customWidth="1"/>
    <col min="12587" max="12588" width="21" style="1" bestFit="1" customWidth="1"/>
    <col min="12589" max="12597" width="21.28515625" style="1" bestFit="1" customWidth="1"/>
    <col min="12598" max="12606" width="22.42578125" style="1" bestFit="1" customWidth="1"/>
    <col min="12607" max="12615" width="21.28515625" style="1" bestFit="1" customWidth="1"/>
    <col min="12616" max="12624" width="22.42578125" style="1" bestFit="1" customWidth="1"/>
    <col min="12625" max="12633" width="20.28515625" style="1" bestFit="1" customWidth="1"/>
    <col min="12634" max="12642" width="21.42578125" style="1" bestFit="1" customWidth="1"/>
    <col min="12643" max="12800" width="11.42578125" style="1"/>
    <col min="12801" max="12801" width="42.42578125" style="1" customWidth="1"/>
    <col min="12802" max="12802" width="13" style="1" customWidth="1"/>
    <col min="12803" max="12803" width="14.28515625" style="1" customWidth="1"/>
    <col min="12804" max="12804" width="12.42578125" style="1" customWidth="1"/>
    <col min="12805" max="12805" width="17" style="1" customWidth="1"/>
    <col min="12806" max="12806" width="18.5703125" style="1" customWidth="1"/>
    <col min="12807" max="12807" width="15.85546875" style="1" customWidth="1"/>
    <col min="12808" max="12808" width="21.140625" style="1" bestFit="1" customWidth="1"/>
    <col min="12809" max="12809" width="5.42578125" style="1" customWidth="1"/>
    <col min="12810" max="12817" width="20.85546875" style="1" bestFit="1" customWidth="1"/>
    <col min="12818" max="12826" width="22.140625" style="1" bestFit="1" customWidth="1"/>
    <col min="12827" max="12835" width="21" style="1" bestFit="1" customWidth="1"/>
    <col min="12836" max="12842" width="22.28515625" style="1" bestFit="1" customWidth="1"/>
    <col min="12843" max="12844" width="21" style="1" bestFit="1" customWidth="1"/>
    <col min="12845" max="12853" width="21.28515625" style="1" bestFit="1" customWidth="1"/>
    <col min="12854" max="12862" width="22.42578125" style="1" bestFit="1" customWidth="1"/>
    <col min="12863" max="12871" width="21.28515625" style="1" bestFit="1" customWidth="1"/>
    <col min="12872" max="12880" width="22.42578125" style="1" bestFit="1" customWidth="1"/>
    <col min="12881" max="12889" width="20.28515625" style="1" bestFit="1" customWidth="1"/>
    <col min="12890" max="12898" width="21.42578125" style="1" bestFit="1" customWidth="1"/>
    <col min="12899" max="13056" width="11.42578125" style="1"/>
    <col min="13057" max="13057" width="42.42578125" style="1" customWidth="1"/>
    <col min="13058" max="13058" width="13" style="1" customWidth="1"/>
    <col min="13059" max="13059" width="14.28515625" style="1" customWidth="1"/>
    <col min="13060" max="13060" width="12.42578125" style="1" customWidth="1"/>
    <col min="13061" max="13061" width="17" style="1" customWidth="1"/>
    <col min="13062" max="13062" width="18.5703125" style="1" customWidth="1"/>
    <col min="13063" max="13063" width="15.85546875" style="1" customWidth="1"/>
    <col min="13064" max="13064" width="21.140625" style="1" bestFit="1" customWidth="1"/>
    <col min="13065" max="13065" width="5.42578125" style="1" customWidth="1"/>
    <col min="13066" max="13073" width="20.85546875" style="1" bestFit="1" customWidth="1"/>
    <col min="13074" max="13082" width="22.140625" style="1" bestFit="1" customWidth="1"/>
    <col min="13083" max="13091" width="21" style="1" bestFit="1" customWidth="1"/>
    <col min="13092" max="13098" width="22.28515625" style="1" bestFit="1" customWidth="1"/>
    <col min="13099" max="13100" width="21" style="1" bestFit="1" customWidth="1"/>
    <col min="13101" max="13109" width="21.28515625" style="1" bestFit="1" customWidth="1"/>
    <col min="13110" max="13118" width="22.42578125" style="1" bestFit="1" customWidth="1"/>
    <col min="13119" max="13127" width="21.28515625" style="1" bestFit="1" customWidth="1"/>
    <col min="13128" max="13136" width="22.42578125" style="1" bestFit="1" customWidth="1"/>
    <col min="13137" max="13145" width="20.28515625" style="1" bestFit="1" customWidth="1"/>
    <col min="13146" max="13154" width="21.42578125" style="1" bestFit="1" customWidth="1"/>
    <col min="13155" max="13312" width="11.42578125" style="1"/>
    <col min="13313" max="13313" width="42.42578125" style="1" customWidth="1"/>
    <col min="13314" max="13314" width="13" style="1" customWidth="1"/>
    <col min="13315" max="13315" width="14.28515625" style="1" customWidth="1"/>
    <col min="13316" max="13316" width="12.42578125" style="1" customWidth="1"/>
    <col min="13317" max="13317" width="17" style="1" customWidth="1"/>
    <col min="13318" max="13318" width="18.5703125" style="1" customWidth="1"/>
    <col min="13319" max="13319" width="15.85546875" style="1" customWidth="1"/>
    <col min="13320" max="13320" width="21.140625" style="1" bestFit="1" customWidth="1"/>
    <col min="13321" max="13321" width="5.42578125" style="1" customWidth="1"/>
    <col min="13322" max="13329" width="20.85546875" style="1" bestFit="1" customWidth="1"/>
    <col min="13330" max="13338" width="22.140625" style="1" bestFit="1" customWidth="1"/>
    <col min="13339" max="13347" width="21" style="1" bestFit="1" customWidth="1"/>
    <col min="13348" max="13354" width="22.28515625" style="1" bestFit="1" customWidth="1"/>
    <col min="13355" max="13356" width="21" style="1" bestFit="1" customWidth="1"/>
    <col min="13357" max="13365" width="21.28515625" style="1" bestFit="1" customWidth="1"/>
    <col min="13366" max="13374" width="22.42578125" style="1" bestFit="1" customWidth="1"/>
    <col min="13375" max="13383" width="21.28515625" style="1" bestFit="1" customWidth="1"/>
    <col min="13384" max="13392" width="22.42578125" style="1" bestFit="1" customWidth="1"/>
    <col min="13393" max="13401" width="20.28515625" style="1" bestFit="1" customWidth="1"/>
    <col min="13402" max="13410" width="21.42578125" style="1" bestFit="1" customWidth="1"/>
    <col min="13411" max="13568" width="11.42578125" style="1"/>
    <col min="13569" max="13569" width="42.42578125" style="1" customWidth="1"/>
    <col min="13570" max="13570" width="13" style="1" customWidth="1"/>
    <col min="13571" max="13571" width="14.28515625" style="1" customWidth="1"/>
    <col min="13572" max="13572" width="12.42578125" style="1" customWidth="1"/>
    <col min="13573" max="13573" width="17" style="1" customWidth="1"/>
    <col min="13574" max="13574" width="18.5703125" style="1" customWidth="1"/>
    <col min="13575" max="13575" width="15.85546875" style="1" customWidth="1"/>
    <col min="13576" max="13576" width="21.140625" style="1" bestFit="1" customWidth="1"/>
    <col min="13577" max="13577" width="5.42578125" style="1" customWidth="1"/>
    <col min="13578" max="13585" width="20.85546875" style="1" bestFit="1" customWidth="1"/>
    <col min="13586" max="13594" width="22.140625" style="1" bestFit="1" customWidth="1"/>
    <col min="13595" max="13603" width="21" style="1" bestFit="1" customWidth="1"/>
    <col min="13604" max="13610" width="22.28515625" style="1" bestFit="1" customWidth="1"/>
    <col min="13611" max="13612" width="21" style="1" bestFit="1" customWidth="1"/>
    <col min="13613" max="13621" width="21.28515625" style="1" bestFit="1" customWidth="1"/>
    <col min="13622" max="13630" width="22.42578125" style="1" bestFit="1" customWidth="1"/>
    <col min="13631" max="13639" width="21.28515625" style="1" bestFit="1" customWidth="1"/>
    <col min="13640" max="13648" width="22.42578125" style="1" bestFit="1" customWidth="1"/>
    <col min="13649" max="13657" width="20.28515625" style="1" bestFit="1" customWidth="1"/>
    <col min="13658" max="13666" width="21.42578125" style="1" bestFit="1" customWidth="1"/>
    <col min="13667" max="13824" width="11.42578125" style="1"/>
    <col min="13825" max="13825" width="42.42578125" style="1" customWidth="1"/>
    <col min="13826" max="13826" width="13" style="1" customWidth="1"/>
    <col min="13827" max="13827" width="14.28515625" style="1" customWidth="1"/>
    <col min="13828" max="13828" width="12.42578125" style="1" customWidth="1"/>
    <col min="13829" max="13829" width="17" style="1" customWidth="1"/>
    <col min="13830" max="13830" width="18.5703125" style="1" customWidth="1"/>
    <col min="13831" max="13831" width="15.85546875" style="1" customWidth="1"/>
    <col min="13832" max="13832" width="21.140625" style="1" bestFit="1" customWidth="1"/>
    <col min="13833" max="13833" width="5.42578125" style="1" customWidth="1"/>
    <col min="13834" max="13841" width="20.85546875" style="1" bestFit="1" customWidth="1"/>
    <col min="13842" max="13850" width="22.140625" style="1" bestFit="1" customWidth="1"/>
    <col min="13851" max="13859" width="21" style="1" bestFit="1" customWidth="1"/>
    <col min="13860" max="13866" width="22.28515625" style="1" bestFit="1" customWidth="1"/>
    <col min="13867" max="13868" width="21" style="1" bestFit="1" customWidth="1"/>
    <col min="13869" max="13877" width="21.28515625" style="1" bestFit="1" customWidth="1"/>
    <col min="13878" max="13886" width="22.42578125" style="1" bestFit="1" customWidth="1"/>
    <col min="13887" max="13895" width="21.28515625" style="1" bestFit="1" customWidth="1"/>
    <col min="13896" max="13904" width="22.42578125" style="1" bestFit="1" customWidth="1"/>
    <col min="13905" max="13913" width="20.28515625" style="1" bestFit="1" customWidth="1"/>
    <col min="13914" max="13922" width="21.42578125" style="1" bestFit="1" customWidth="1"/>
    <col min="13923" max="14080" width="11.42578125" style="1"/>
    <col min="14081" max="14081" width="42.42578125" style="1" customWidth="1"/>
    <col min="14082" max="14082" width="13" style="1" customWidth="1"/>
    <col min="14083" max="14083" width="14.28515625" style="1" customWidth="1"/>
    <col min="14084" max="14084" width="12.42578125" style="1" customWidth="1"/>
    <col min="14085" max="14085" width="17" style="1" customWidth="1"/>
    <col min="14086" max="14086" width="18.5703125" style="1" customWidth="1"/>
    <col min="14087" max="14087" width="15.85546875" style="1" customWidth="1"/>
    <col min="14088" max="14088" width="21.140625" style="1" bestFit="1" customWidth="1"/>
    <col min="14089" max="14089" width="5.42578125" style="1" customWidth="1"/>
    <col min="14090" max="14097" width="20.85546875" style="1" bestFit="1" customWidth="1"/>
    <col min="14098" max="14106" width="22.140625" style="1" bestFit="1" customWidth="1"/>
    <col min="14107" max="14115" width="21" style="1" bestFit="1" customWidth="1"/>
    <col min="14116" max="14122" width="22.28515625" style="1" bestFit="1" customWidth="1"/>
    <col min="14123" max="14124" width="21" style="1" bestFit="1" customWidth="1"/>
    <col min="14125" max="14133" width="21.28515625" style="1" bestFit="1" customWidth="1"/>
    <col min="14134" max="14142" width="22.42578125" style="1" bestFit="1" customWidth="1"/>
    <col min="14143" max="14151" width="21.28515625" style="1" bestFit="1" customWidth="1"/>
    <col min="14152" max="14160" width="22.42578125" style="1" bestFit="1" customWidth="1"/>
    <col min="14161" max="14169" width="20.28515625" style="1" bestFit="1" customWidth="1"/>
    <col min="14170" max="14178" width="21.42578125" style="1" bestFit="1" customWidth="1"/>
    <col min="14179" max="14336" width="11.42578125" style="1"/>
    <col min="14337" max="14337" width="42.42578125" style="1" customWidth="1"/>
    <col min="14338" max="14338" width="13" style="1" customWidth="1"/>
    <col min="14339" max="14339" width="14.28515625" style="1" customWidth="1"/>
    <col min="14340" max="14340" width="12.42578125" style="1" customWidth="1"/>
    <col min="14341" max="14341" width="17" style="1" customWidth="1"/>
    <col min="14342" max="14342" width="18.5703125" style="1" customWidth="1"/>
    <col min="14343" max="14343" width="15.85546875" style="1" customWidth="1"/>
    <col min="14344" max="14344" width="21.140625" style="1" bestFit="1" customWidth="1"/>
    <col min="14345" max="14345" width="5.42578125" style="1" customWidth="1"/>
    <col min="14346" max="14353" width="20.85546875" style="1" bestFit="1" customWidth="1"/>
    <col min="14354" max="14362" width="22.140625" style="1" bestFit="1" customWidth="1"/>
    <col min="14363" max="14371" width="21" style="1" bestFit="1" customWidth="1"/>
    <col min="14372" max="14378" width="22.28515625" style="1" bestFit="1" customWidth="1"/>
    <col min="14379" max="14380" width="21" style="1" bestFit="1" customWidth="1"/>
    <col min="14381" max="14389" width="21.28515625" style="1" bestFit="1" customWidth="1"/>
    <col min="14390" max="14398" width="22.42578125" style="1" bestFit="1" customWidth="1"/>
    <col min="14399" max="14407" width="21.28515625" style="1" bestFit="1" customWidth="1"/>
    <col min="14408" max="14416" width="22.42578125" style="1" bestFit="1" customWidth="1"/>
    <col min="14417" max="14425" width="20.28515625" style="1" bestFit="1" customWidth="1"/>
    <col min="14426" max="14434" width="21.42578125" style="1" bestFit="1" customWidth="1"/>
    <col min="14435" max="14592" width="11.42578125" style="1"/>
    <col min="14593" max="14593" width="42.42578125" style="1" customWidth="1"/>
    <col min="14594" max="14594" width="13" style="1" customWidth="1"/>
    <col min="14595" max="14595" width="14.28515625" style="1" customWidth="1"/>
    <col min="14596" max="14596" width="12.42578125" style="1" customWidth="1"/>
    <col min="14597" max="14597" width="17" style="1" customWidth="1"/>
    <col min="14598" max="14598" width="18.5703125" style="1" customWidth="1"/>
    <col min="14599" max="14599" width="15.85546875" style="1" customWidth="1"/>
    <col min="14600" max="14600" width="21.140625" style="1" bestFit="1" customWidth="1"/>
    <col min="14601" max="14601" width="5.42578125" style="1" customWidth="1"/>
    <col min="14602" max="14609" width="20.85546875" style="1" bestFit="1" customWidth="1"/>
    <col min="14610" max="14618" width="22.140625" style="1" bestFit="1" customWidth="1"/>
    <col min="14619" max="14627" width="21" style="1" bestFit="1" customWidth="1"/>
    <col min="14628" max="14634" width="22.28515625" style="1" bestFit="1" customWidth="1"/>
    <col min="14635" max="14636" width="21" style="1" bestFit="1" customWidth="1"/>
    <col min="14637" max="14645" width="21.28515625" style="1" bestFit="1" customWidth="1"/>
    <col min="14646" max="14654" width="22.42578125" style="1" bestFit="1" customWidth="1"/>
    <col min="14655" max="14663" width="21.28515625" style="1" bestFit="1" customWidth="1"/>
    <col min="14664" max="14672" width="22.42578125" style="1" bestFit="1" customWidth="1"/>
    <col min="14673" max="14681" width="20.28515625" style="1" bestFit="1" customWidth="1"/>
    <col min="14682" max="14690" width="21.42578125" style="1" bestFit="1" customWidth="1"/>
    <col min="14691" max="14848" width="11.42578125" style="1"/>
    <col min="14849" max="14849" width="42.42578125" style="1" customWidth="1"/>
    <col min="14850" max="14850" width="13" style="1" customWidth="1"/>
    <col min="14851" max="14851" width="14.28515625" style="1" customWidth="1"/>
    <col min="14852" max="14852" width="12.42578125" style="1" customWidth="1"/>
    <col min="14853" max="14853" width="17" style="1" customWidth="1"/>
    <col min="14854" max="14854" width="18.5703125" style="1" customWidth="1"/>
    <col min="14855" max="14855" width="15.85546875" style="1" customWidth="1"/>
    <col min="14856" max="14856" width="21.140625" style="1" bestFit="1" customWidth="1"/>
    <col min="14857" max="14857" width="5.42578125" style="1" customWidth="1"/>
    <col min="14858" max="14865" width="20.85546875" style="1" bestFit="1" customWidth="1"/>
    <col min="14866" max="14874" width="22.140625" style="1" bestFit="1" customWidth="1"/>
    <col min="14875" max="14883" width="21" style="1" bestFit="1" customWidth="1"/>
    <col min="14884" max="14890" width="22.28515625" style="1" bestFit="1" customWidth="1"/>
    <col min="14891" max="14892" width="21" style="1" bestFit="1" customWidth="1"/>
    <col min="14893" max="14901" width="21.28515625" style="1" bestFit="1" customWidth="1"/>
    <col min="14902" max="14910" width="22.42578125" style="1" bestFit="1" customWidth="1"/>
    <col min="14911" max="14919" width="21.28515625" style="1" bestFit="1" customWidth="1"/>
    <col min="14920" max="14928" width="22.42578125" style="1" bestFit="1" customWidth="1"/>
    <col min="14929" max="14937" width="20.28515625" style="1" bestFit="1" customWidth="1"/>
    <col min="14938" max="14946" width="21.42578125" style="1" bestFit="1" customWidth="1"/>
    <col min="14947" max="15104" width="11.42578125" style="1"/>
    <col min="15105" max="15105" width="42.42578125" style="1" customWidth="1"/>
    <col min="15106" max="15106" width="13" style="1" customWidth="1"/>
    <col min="15107" max="15107" width="14.28515625" style="1" customWidth="1"/>
    <col min="15108" max="15108" width="12.42578125" style="1" customWidth="1"/>
    <col min="15109" max="15109" width="17" style="1" customWidth="1"/>
    <col min="15110" max="15110" width="18.5703125" style="1" customWidth="1"/>
    <col min="15111" max="15111" width="15.85546875" style="1" customWidth="1"/>
    <col min="15112" max="15112" width="21.140625" style="1" bestFit="1" customWidth="1"/>
    <col min="15113" max="15113" width="5.42578125" style="1" customWidth="1"/>
    <col min="15114" max="15121" width="20.85546875" style="1" bestFit="1" customWidth="1"/>
    <col min="15122" max="15130" width="22.140625" style="1" bestFit="1" customWidth="1"/>
    <col min="15131" max="15139" width="21" style="1" bestFit="1" customWidth="1"/>
    <col min="15140" max="15146" width="22.28515625" style="1" bestFit="1" customWidth="1"/>
    <col min="15147" max="15148" width="21" style="1" bestFit="1" customWidth="1"/>
    <col min="15149" max="15157" width="21.28515625" style="1" bestFit="1" customWidth="1"/>
    <col min="15158" max="15166" width="22.42578125" style="1" bestFit="1" customWidth="1"/>
    <col min="15167" max="15175" width="21.28515625" style="1" bestFit="1" customWidth="1"/>
    <col min="15176" max="15184" width="22.42578125" style="1" bestFit="1" customWidth="1"/>
    <col min="15185" max="15193" width="20.28515625" style="1" bestFit="1" customWidth="1"/>
    <col min="15194" max="15202" width="21.42578125" style="1" bestFit="1" customWidth="1"/>
    <col min="15203" max="15360" width="11.42578125" style="1"/>
    <col min="15361" max="15361" width="42.42578125" style="1" customWidth="1"/>
    <col min="15362" max="15362" width="13" style="1" customWidth="1"/>
    <col min="15363" max="15363" width="14.28515625" style="1" customWidth="1"/>
    <col min="15364" max="15364" width="12.42578125" style="1" customWidth="1"/>
    <col min="15365" max="15365" width="17" style="1" customWidth="1"/>
    <col min="15366" max="15366" width="18.5703125" style="1" customWidth="1"/>
    <col min="15367" max="15367" width="15.85546875" style="1" customWidth="1"/>
    <col min="15368" max="15368" width="21.140625" style="1" bestFit="1" customWidth="1"/>
    <col min="15369" max="15369" width="5.42578125" style="1" customWidth="1"/>
    <col min="15370" max="15377" width="20.85546875" style="1" bestFit="1" customWidth="1"/>
    <col min="15378" max="15386" width="22.140625" style="1" bestFit="1" customWidth="1"/>
    <col min="15387" max="15395" width="21" style="1" bestFit="1" customWidth="1"/>
    <col min="15396" max="15402" width="22.28515625" style="1" bestFit="1" customWidth="1"/>
    <col min="15403" max="15404" width="21" style="1" bestFit="1" customWidth="1"/>
    <col min="15405" max="15413" width="21.28515625" style="1" bestFit="1" customWidth="1"/>
    <col min="15414" max="15422" width="22.42578125" style="1" bestFit="1" customWidth="1"/>
    <col min="15423" max="15431" width="21.28515625" style="1" bestFit="1" customWidth="1"/>
    <col min="15432" max="15440" width="22.42578125" style="1" bestFit="1" customWidth="1"/>
    <col min="15441" max="15449" width="20.28515625" style="1" bestFit="1" customWidth="1"/>
    <col min="15450" max="15458" width="21.42578125" style="1" bestFit="1" customWidth="1"/>
    <col min="15459" max="15616" width="11.42578125" style="1"/>
    <col min="15617" max="15617" width="42.42578125" style="1" customWidth="1"/>
    <col min="15618" max="15618" width="13" style="1" customWidth="1"/>
    <col min="15619" max="15619" width="14.28515625" style="1" customWidth="1"/>
    <col min="15620" max="15620" width="12.42578125" style="1" customWidth="1"/>
    <col min="15621" max="15621" width="17" style="1" customWidth="1"/>
    <col min="15622" max="15622" width="18.5703125" style="1" customWidth="1"/>
    <col min="15623" max="15623" width="15.85546875" style="1" customWidth="1"/>
    <col min="15624" max="15624" width="21.140625" style="1" bestFit="1" customWidth="1"/>
    <col min="15625" max="15625" width="5.42578125" style="1" customWidth="1"/>
    <col min="15626" max="15633" width="20.85546875" style="1" bestFit="1" customWidth="1"/>
    <col min="15634" max="15642" width="22.140625" style="1" bestFit="1" customWidth="1"/>
    <col min="15643" max="15651" width="21" style="1" bestFit="1" customWidth="1"/>
    <col min="15652" max="15658" width="22.28515625" style="1" bestFit="1" customWidth="1"/>
    <col min="15659" max="15660" width="21" style="1" bestFit="1" customWidth="1"/>
    <col min="15661" max="15669" width="21.28515625" style="1" bestFit="1" customWidth="1"/>
    <col min="15670" max="15678" width="22.42578125" style="1" bestFit="1" customWidth="1"/>
    <col min="15679" max="15687" width="21.28515625" style="1" bestFit="1" customWidth="1"/>
    <col min="15688" max="15696" width="22.42578125" style="1" bestFit="1" customWidth="1"/>
    <col min="15697" max="15705" width="20.28515625" style="1" bestFit="1" customWidth="1"/>
    <col min="15706" max="15714" width="21.42578125" style="1" bestFit="1" customWidth="1"/>
    <col min="15715" max="15872" width="11.42578125" style="1"/>
    <col min="15873" max="15873" width="42.42578125" style="1" customWidth="1"/>
    <col min="15874" max="15874" width="13" style="1" customWidth="1"/>
    <col min="15875" max="15875" width="14.28515625" style="1" customWidth="1"/>
    <col min="15876" max="15876" width="12.42578125" style="1" customWidth="1"/>
    <col min="15877" max="15877" width="17" style="1" customWidth="1"/>
    <col min="15878" max="15878" width="18.5703125" style="1" customWidth="1"/>
    <col min="15879" max="15879" width="15.85546875" style="1" customWidth="1"/>
    <col min="15880" max="15880" width="21.140625" style="1" bestFit="1" customWidth="1"/>
    <col min="15881" max="15881" width="5.42578125" style="1" customWidth="1"/>
    <col min="15882" max="15889" width="20.85546875" style="1" bestFit="1" customWidth="1"/>
    <col min="15890" max="15898" width="22.140625" style="1" bestFit="1" customWidth="1"/>
    <col min="15899" max="15907" width="21" style="1" bestFit="1" customWidth="1"/>
    <col min="15908" max="15914" width="22.28515625" style="1" bestFit="1" customWidth="1"/>
    <col min="15915" max="15916" width="21" style="1" bestFit="1" customWidth="1"/>
    <col min="15917" max="15925" width="21.28515625" style="1" bestFit="1" customWidth="1"/>
    <col min="15926" max="15934" width="22.42578125" style="1" bestFit="1" customWidth="1"/>
    <col min="15935" max="15943" width="21.28515625" style="1" bestFit="1" customWidth="1"/>
    <col min="15944" max="15952" width="22.42578125" style="1" bestFit="1" customWidth="1"/>
    <col min="15953" max="15961" width="20.28515625" style="1" bestFit="1" customWidth="1"/>
    <col min="15962" max="15970" width="21.42578125" style="1" bestFit="1" customWidth="1"/>
    <col min="15971" max="16128" width="11.42578125" style="1"/>
    <col min="16129" max="16129" width="42.42578125" style="1" customWidth="1"/>
    <col min="16130" max="16130" width="13" style="1" customWidth="1"/>
    <col min="16131" max="16131" width="14.28515625" style="1" customWidth="1"/>
    <col min="16132" max="16132" width="12.42578125" style="1" customWidth="1"/>
    <col min="16133" max="16133" width="17" style="1" customWidth="1"/>
    <col min="16134" max="16134" width="18.5703125" style="1" customWidth="1"/>
    <col min="16135" max="16135" width="15.85546875" style="1" customWidth="1"/>
    <col min="16136" max="16136" width="21.140625" style="1" bestFit="1" customWidth="1"/>
    <col min="16137" max="16137" width="5.42578125" style="1" customWidth="1"/>
    <col min="16138" max="16145" width="20.85546875" style="1" bestFit="1" customWidth="1"/>
    <col min="16146" max="16154" width="22.140625" style="1" bestFit="1" customWidth="1"/>
    <col min="16155" max="16163" width="21" style="1" bestFit="1" customWidth="1"/>
    <col min="16164" max="16170" width="22.28515625" style="1" bestFit="1" customWidth="1"/>
    <col min="16171" max="16172" width="21" style="1" bestFit="1" customWidth="1"/>
    <col min="16173" max="16181" width="21.28515625" style="1" bestFit="1" customWidth="1"/>
    <col min="16182" max="16190" width="22.42578125" style="1" bestFit="1" customWidth="1"/>
    <col min="16191" max="16199" width="21.28515625" style="1" bestFit="1" customWidth="1"/>
    <col min="16200" max="16208" width="22.42578125" style="1" bestFit="1" customWidth="1"/>
    <col min="16209" max="16217" width="20.28515625" style="1" bestFit="1" customWidth="1"/>
    <col min="16218" max="16226" width="21.42578125" style="1" bestFit="1" customWidth="1"/>
    <col min="16227" max="16384" width="11.42578125" style="1"/>
  </cols>
  <sheetData>
    <row r="1" spans="1:98" ht="18" customHeight="1" thickBot="1" x14ac:dyDescent="0.25">
      <c r="F1" s="130" t="s">
        <v>219</v>
      </c>
      <c r="H1" s="105" t="s">
        <v>220</v>
      </c>
    </row>
    <row r="3" spans="1:98" ht="23.25" x14ac:dyDescent="0.35">
      <c r="A3" s="300" t="s">
        <v>221</v>
      </c>
      <c r="B3" s="300"/>
      <c r="C3" s="300"/>
      <c r="D3" s="300"/>
      <c r="E3" s="300"/>
      <c r="F3" s="300"/>
      <c r="G3" s="300"/>
      <c r="H3" s="300"/>
    </row>
    <row r="4" spans="1:98" ht="23.25" x14ac:dyDescent="0.35">
      <c r="A4" s="300" t="s">
        <v>35</v>
      </c>
      <c r="B4" s="300"/>
      <c r="C4" s="300"/>
      <c r="D4" s="300"/>
      <c r="E4" s="300"/>
      <c r="F4" s="300"/>
      <c r="G4" s="300"/>
      <c r="H4" s="300"/>
    </row>
    <row r="5" spans="1:98" ht="23.25" x14ac:dyDescent="0.35">
      <c r="A5" s="300" t="s">
        <v>19</v>
      </c>
      <c r="B5" s="300"/>
      <c r="C5" s="300"/>
      <c r="D5" s="300"/>
      <c r="E5" s="300"/>
      <c r="F5" s="300"/>
      <c r="G5" s="300"/>
      <c r="H5" s="300"/>
    </row>
    <row r="6" spans="1:98" ht="18.75" x14ac:dyDescent="0.3">
      <c r="A6" s="301" t="s">
        <v>71</v>
      </c>
      <c r="B6" s="301"/>
      <c r="C6" s="301"/>
      <c r="D6" s="301"/>
      <c r="E6" s="301"/>
      <c r="F6" s="301"/>
      <c r="G6" s="301"/>
      <c r="H6" s="301"/>
    </row>
    <row r="7" spans="1:98" ht="18.75" x14ac:dyDescent="0.3">
      <c r="A7" s="301" t="s">
        <v>37</v>
      </c>
      <c r="B7" s="301"/>
      <c r="C7" s="301"/>
      <c r="D7" s="301"/>
      <c r="E7" s="301"/>
      <c r="F7" s="301"/>
      <c r="G7" s="301"/>
      <c r="H7" s="301"/>
    </row>
    <row r="9" spans="1:98" ht="13.5" thickBot="1" x14ac:dyDescent="0.25"/>
    <row r="10" spans="1:98" ht="20.100000000000001" customHeight="1" thickBot="1" x14ac:dyDescent="0.25">
      <c r="A10" s="295" t="s">
        <v>38</v>
      </c>
      <c r="B10" s="297" t="s">
        <v>222</v>
      </c>
      <c r="C10" s="298"/>
      <c r="D10" s="297" t="s">
        <v>223</v>
      </c>
      <c r="E10" s="299"/>
      <c r="F10" s="298"/>
      <c r="G10" s="297" t="s">
        <v>224</v>
      </c>
      <c r="H10" s="29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8"/>
      <c r="CF10" s="108"/>
      <c r="CG10" s="108"/>
      <c r="CH10" s="108"/>
      <c r="CI10" s="108"/>
      <c r="CJ10" s="108"/>
      <c r="CK10" s="108"/>
      <c r="CL10" s="108"/>
      <c r="CM10" s="108"/>
      <c r="CN10" s="108"/>
      <c r="CO10" s="108"/>
      <c r="CP10" s="108"/>
      <c r="CQ10" s="108"/>
      <c r="CR10" s="108"/>
      <c r="CS10" s="108"/>
      <c r="CT10" s="108"/>
    </row>
    <row r="11" spans="1:98" ht="20.100000000000001" customHeight="1" thickBot="1" x14ac:dyDescent="0.25">
      <c r="A11" s="296"/>
      <c r="B11" s="161" t="s">
        <v>225</v>
      </c>
      <c r="C11" s="161" t="s">
        <v>4</v>
      </c>
      <c r="D11" s="161" t="s">
        <v>226</v>
      </c>
      <c r="E11" s="161" t="s">
        <v>227</v>
      </c>
      <c r="F11" s="161" t="s">
        <v>4</v>
      </c>
      <c r="G11" s="161" t="s">
        <v>227</v>
      </c>
      <c r="H11" s="161" t="s">
        <v>4</v>
      </c>
    </row>
    <row r="12" spans="1:98" ht="15" customHeight="1" x14ac:dyDescent="0.2">
      <c r="A12" s="6"/>
      <c r="B12" s="6"/>
      <c r="C12" s="6"/>
      <c r="D12" s="6"/>
      <c r="E12" s="6"/>
      <c r="F12" s="6"/>
      <c r="G12" s="6"/>
      <c r="H12" s="6"/>
    </row>
    <row r="13" spans="1:98" ht="15" customHeight="1" x14ac:dyDescent="0.2">
      <c r="A13" s="10" t="s">
        <v>229</v>
      </c>
      <c r="B13" s="126">
        <v>3535</v>
      </c>
      <c r="C13" s="126">
        <v>5639000</v>
      </c>
      <c r="D13" s="110">
        <v>11165</v>
      </c>
      <c r="E13" s="110">
        <v>525438</v>
      </c>
      <c r="F13" s="110">
        <v>7561281012</v>
      </c>
      <c r="G13" s="131">
        <v>381818</v>
      </c>
      <c r="H13" s="131">
        <v>396544463.49000001</v>
      </c>
      <c r="J13" s="140"/>
    </row>
    <row r="14" spans="1:98" ht="15" customHeight="1" x14ac:dyDescent="0.2">
      <c r="A14" s="6"/>
      <c r="B14" s="112"/>
      <c r="C14" s="112"/>
      <c r="D14" s="112"/>
      <c r="E14" s="112"/>
      <c r="F14" s="112"/>
      <c r="G14" s="6"/>
      <c r="H14" s="6"/>
    </row>
    <row r="15" spans="1:98" ht="15" customHeight="1" x14ac:dyDescent="0.2">
      <c r="A15" s="10" t="s">
        <v>44</v>
      </c>
      <c r="B15" s="110">
        <v>751</v>
      </c>
      <c r="C15" s="110">
        <v>1244750</v>
      </c>
      <c r="D15" s="110">
        <v>48</v>
      </c>
      <c r="E15" s="110">
        <v>134228</v>
      </c>
      <c r="F15" s="110">
        <v>683248434.34000003</v>
      </c>
      <c r="G15" s="110">
        <v>3057</v>
      </c>
      <c r="H15" s="110">
        <v>2062945298</v>
      </c>
      <c r="J15" s="140"/>
    </row>
    <row r="16" spans="1:98" ht="15" customHeight="1" x14ac:dyDescent="0.2">
      <c r="A16" s="6"/>
      <c r="B16" s="112"/>
      <c r="C16" s="112"/>
      <c r="D16" s="133"/>
      <c r="E16" s="112"/>
      <c r="F16" s="134"/>
      <c r="G16" s="6"/>
      <c r="H16" s="6"/>
    </row>
    <row r="17" spans="1:10" ht="15" customHeight="1" x14ac:dyDescent="0.2">
      <c r="A17" s="6" t="s">
        <v>158</v>
      </c>
      <c r="B17" s="112">
        <v>750</v>
      </c>
      <c r="C17" s="112">
        <v>1209000</v>
      </c>
      <c r="D17" s="136">
        <v>31</v>
      </c>
      <c r="E17" s="135">
        <v>25365</v>
      </c>
      <c r="F17" s="136">
        <v>37720148.600000001</v>
      </c>
      <c r="G17" s="137">
        <v>492</v>
      </c>
      <c r="H17" s="137">
        <v>1987312158.23</v>
      </c>
      <c r="J17" s="140"/>
    </row>
    <row r="18" spans="1:10" ht="15" customHeight="1" x14ac:dyDescent="0.2">
      <c r="A18" s="6" t="s">
        <v>214</v>
      </c>
      <c r="B18" s="112">
        <v>1</v>
      </c>
      <c r="C18" s="112">
        <v>2750</v>
      </c>
      <c r="D18" s="133">
        <v>0</v>
      </c>
      <c r="E18" s="112">
        <v>0</v>
      </c>
      <c r="F18" s="134">
        <v>0</v>
      </c>
      <c r="G18" s="139">
        <v>0</v>
      </c>
      <c r="H18" s="127">
        <v>0</v>
      </c>
      <c r="J18" s="140"/>
    </row>
    <row r="19" spans="1:10" ht="15" customHeight="1" x14ac:dyDescent="0.2">
      <c r="A19" s="6" t="s">
        <v>160</v>
      </c>
      <c r="B19" s="112">
        <v>0</v>
      </c>
      <c r="C19" s="112">
        <v>33000</v>
      </c>
      <c r="D19" s="112">
        <v>0</v>
      </c>
      <c r="E19" s="112">
        <v>0</v>
      </c>
      <c r="F19" s="112">
        <v>59923892.579999998</v>
      </c>
      <c r="G19" s="139">
        <v>0</v>
      </c>
      <c r="H19" s="137">
        <v>7827.5</v>
      </c>
      <c r="J19" s="140"/>
    </row>
    <row r="20" spans="1:10" ht="15" customHeight="1" x14ac:dyDescent="0.2">
      <c r="A20" s="124" t="s">
        <v>215</v>
      </c>
      <c r="B20" s="112">
        <v>0</v>
      </c>
      <c r="C20" s="112">
        <v>0</v>
      </c>
      <c r="D20" s="112">
        <v>0</v>
      </c>
      <c r="E20" s="112">
        <v>81553</v>
      </c>
      <c r="F20" s="112">
        <v>304176214.16000003</v>
      </c>
      <c r="G20" s="112">
        <v>2563</v>
      </c>
      <c r="H20" s="127">
        <v>75533117.689999998</v>
      </c>
      <c r="J20" s="140"/>
    </row>
    <row r="21" spans="1:10" ht="15" customHeight="1" x14ac:dyDescent="0.2">
      <c r="A21" s="6" t="s">
        <v>161</v>
      </c>
      <c r="B21" s="112">
        <v>0</v>
      </c>
      <c r="C21" s="112">
        <v>0</v>
      </c>
      <c r="D21" s="112">
        <v>17</v>
      </c>
      <c r="E21" s="112">
        <v>27310</v>
      </c>
      <c r="F21" s="112">
        <v>281428179</v>
      </c>
      <c r="G21" s="112">
        <v>2</v>
      </c>
      <c r="H21" s="127">
        <v>92194.58</v>
      </c>
    </row>
    <row r="22" spans="1:10" ht="15" customHeight="1" x14ac:dyDescent="0.2">
      <c r="A22" s="6"/>
      <c r="B22" s="112"/>
      <c r="C22" s="112"/>
      <c r="D22" s="112"/>
      <c r="E22" s="112"/>
      <c r="F22" s="112"/>
      <c r="G22" s="6"/>
      <c r="H22" s="127"/>
    </row>
    <row r="23" spans="1:10" ht="15" customHeight="1" x14ac:dyDescent="0.2">
      <c r="A23" s="10" t="s">
        <v>48</v>
      </c>
      <c r="B23" s="110">
        <v>1084</v>
      </c>
      <c r="C23" s="110">
        <v>1642750</v>
      </c>
      <c r="D23" s="110">
        <v>797</v>
      </c>
      <c r="E23" s="110">
        <v>114998</v>
      </c>
      <c r="F23" s="110">
        <v>706678455.28999996</v>
      </c>
      <c r="G23" s="110">
        <v>6246</v>
      </c>
      <c r="H23" s="110">
        <v>1966669707.78</v>
      </c>
      <c r="J23" s="140"/>
    </row>
    <row r="24" spans="1:10" ht="15" customHeight="1" x14ac:dyDescent="0.2">
      <c r="A24" s="6"/>
      <c r="B24" s="112"/>
      <c r="C24" s="112"/>
      <c r="D24" s="112"/>
      <c r="E24" s="112"/>
      <c r="F24" s="112"/>
      <c r="G24" s="6"/>
      <c r="H24" s="127"/>
    </row>
    <row r="25" spans="1:10" ht="15" customHeight="1" x14ac:dyDescent="0.2">
      <c r="A25" s="6" t="s">
        <v>230</v>
      </c>
      <c r="B25" s="112">
        <v>362</v>
      </c>
      <c r="C25" s="112">
        <v>565000</v>
      </c>
      <c r="D25" s="112">
        <v>15</v>
      </c>
      <c r="E25" s="112">
        <v>1466</v>
      </c>
      <c r="F25" s="112">
        <v>9268509.6999999993</v>
      </c>
      <c r="G25" s="137">
        <v>291</v>
      </c>
      <c r="H25" s="127">
        <v>6579610.96</v>
      </c>
      <c r="J25" s="140"/>
    </row>
    <row r="26" spans="1:10" ht="15" customHeight="1" x14ac:dyDescent="0.2">
      <c r="A26" s="6" t="s">
        <v>231</v>
      </c>
      <c r="B26" s="112">
        <v>1</v>
      </c>
      <c r="C26" s="112">
        <v>3000</v>
      </c>
      <c r="D26" s="112">
        <v>20</v>
      </c>
      <c r="E26" s="112">
        <v>22420</v>
      </c>
      <c r="F26" s="112">
        <v>112830988.13</v>
      </c>
      <c r="G26" s="112">
        <v>73</v>
      </c>
      <c r="H26" s="127">
        <v>244758.45</v>
      </c>
      <c r="J26" s="140"/>
    </row>
    <row r="27" spans="1:10" ht="15" customHeight="1" x14ac:dyDescent="0.2">
      <c r="A27" s="6" t="s">
        <v>164</v>
      </c>
      <c r="B27" s="112">
        <v>4</v>
      </c>
      <c r="C27" s="112">
        <v>16750</v>
      </c>
      <c r="D27" s="112">
        <v>753</v>
      </c>
      <c r="E27" s="112">
        <v>1520</v>
      </c>
      <c r="F27" s="112">
        <v>46637815.57</v>
      </c>
      <c r="G27" s="112">
        <v>4</v>
      </c>
      <c r="H27" s="127">
        <v>1957654836.3299999</v>
      </c>
      <c r="J27" s="140"/>
    </row>
    <row r="28" spans="1:10" ht="15" customHeight="1" x14ac:dyDescent="0.2">
      <c r="A28" s="6" t="s">
        <v>167</v>
      </c>
      <c r="B28" s="112">
        <v>209</v>
      </c>
      <c r="C28" s="112">
        <v>320000</v>
      </c>
      <c r="D28" s="112">
        <v>3</v>
      </c>
      <c r="E28" s="112">
        <v>38</v>
      </c>
      <c r="F28" s="112">
        <v>1001648.3</v>
      </c>
      <c r="G28" s="139">
        <v>0</v>
      </c>
      <c r="H28" s="127">
        <v>0</v>
      </c>
      <c r="J28" s="140"/>
    </row>
    <row r="29" spans="1:10" ht="15" customHeight="1" x14ac:dyDescent="0.2">
      <c r="A29" s="6" t="s">
        <v>232</v>
      </c>
      <c r="B29" s="141">
        <v>0</v>
      </c>
      <c r="C29" s="112">
        <v>0</v>
      </c>
      <c r="D29" s="112">
        <v>0</v>
      </c>
      <c r="E29" s="112">
        <v>0</v>
      </c>
      <c r="F29" s="112">
        <v>0</v>
      </c>
      <c r="G29" s="139">
        <v>0</v>
      </c>
      <c r="H29" s="127">
        <v>0</v>
      </c>
      <c r="J29" s="140"/>
    </row>
    <row r="30" spans="1:10" ht="15" customHeight="1" x14ac:dyDescent="0.2">
      <c r="A30" s="6" t="s">
        <v>163</v>
      </c>
      <c r="B30" s="112">
        <v>0</v>
      </c>
      <c r="C30" s="112">
        <v>0</v>
      </c>
      <c r="D30" s="112">
        <v>0</v>
      </c>
      <c r="E30" s="112">
        <v>0</v>
      </c>
      <c r="F30" s="112">
        <v>142125516.41</v>
      </c>
      <c r="G30" s="139">
        <v>0</v>
      </c>
      <c r="H30" s="127">
        <v>0</v>
      </c>
      <c r="J30" s="140"/>
    </row>
    <row r="31" spans="1:10" ht="15" customHeight="1" x14ac:dyDescent="0.2">
      <c r="A31" s="6" t="s">
        <v>165</v>
      </c>
      <c r="B31" s="112">
        <v>0</v>
      </c>
      <c r="C31" s="112">
        <v>0</v>
      </c>
      <c r="D31" s="112">
        <v>0</v>
      </c>
      <c r="E31" s="112">
        <v>62162</v>
      </c>
      <c r="F31" s="112">
        <v>83457085.849999994</v>
      </c>
      <c r="G31" s="139">
        <v>5847</v>
      </c>
      <c r="H31" s="127">
        <v>1323001.82</v>
      </c>
      <c r="J31" s="140"/>
    </row>
    <row r="32" spans="1:10" ht="15" customHeight="1" x14ac:dyDescent="0.2">
      <c r="A32" s="6" t="s">
        <v>217</v>
      </c>
      <c r="B32" s="112">
        <v>220</v>
      </c>
      <c r="C32" s="112">
        <v>345000</v>
      </c>
      <c r="D32" s="112">
        <v>0</v>
      </c>
      <c r="E32" s="112">
        <v>0</v>
      </c>
      <c r="F32" s="112">
        <v>0</v>
      </c>
      <c r="G32" s="127">
        <v>0</v>
      </c>
      <c r="H32" s="127">
        <v>0</v>
      </c>
    </row>
    <row r="33" spans="1:8" ht="15" customHeight="1" x14ac:dyDescent="0.2">
      <c r="A33" s="6" t="s">
        <v>161</v>
      </c>
      <c r="B33" s="112">
        <v>288</v>
      </c>
      <c r="C33" s="112">
        <v>393000</v>
      </c>
      <c r="D33" s="112">
        <v>6</v>
      </c>
      <c r="E33" s="112">
        <v>27392</v>
      </c>
      <c r="F33" s="112">
        <v>311356891.32999998</v>
      </c>
      <c r="G33" s="112">
        <v>31</v>
      </c>
      <c r="H33" s="137">
        <v>867500.22</v>
      </c>
    </row>
    <row r="34" spans="1:8" ht="15" customHeight="1" x14ac:dyDescent="0.2">
      <c r="A34" s="6"/>
      <c r="B34" s="112"/>
      <c r="C34" s="112"/>
      <c r="D34" s="112"/>
      <c r="E34" s="112"/>
      <c r="F34" s="112"/>
      <c r="G34" s="6"/>
      <c r="H34" s="127"/>
    </row>
    <row r="35" spans="1:8" ht="15" customHeight="1" x14ac:dyDescent="0.2">
      <c r="A35" s="10" t="s">
        <v>52</v>
      </c>
      <c r="B35" s="110">
        <v>3202</v>
      </c>
      <c r="C35" s="110">
        <v>5241000</v>
      </c>
      <c r="D35" s="110">
        <v>10416</v>
      </c>
      <c r="E35" s="110">
        <v>544668</v>
      </c>
      <c r="F35" s="110">
        <v>7537850991.0500002</v>
      </c>
      <c r="G35" s="110">
        <v>378629</v>
      </c>
      <c r="H35" s="110">
        <v>492820053.7099998</v>
      </c>
    </row>
    <row r="36" spans="1:8" ht="15" customHeight="1" thickBot="1" x14ac:dyDescent="0.25">
      <c r="A36" s="5"/>
      <c r="B36" s="142"/>
      <c r="C36" s="142"/>
      <c r="D36" s="142"/>
      <c r="E36" s="142"/>
      <c r="F36" s="142"/>
      <c r="G36" s="5"/>
      <c r="H36" s="5"/>
    </row>
    <row r="37" spans="1:8" x14ac:dyDescent="0.2">
      <c r="A37" s="111" t="s">
        <v>233</v>
      </c>
    </row>
    <row r="38" spans="1:8" x14ac:dyDescent="0.2">
      <c r="A38" s="111" t="s">
        <v>246</v>
      </c>
    </row>
    <row r="39" spans="1:8" s="120" customFormat="1" x14ac:dyDescent="0.2">
      <c r="A39" s="150" t="s">
        <v>22</v>
      </c>
    </row>
    <row r="40" spans="1:8" s="120" customFormat="1" x14ac:dyDescent="0.2">
      <c r="A40" s="1"/>
      <c r="B40" s="1"/>
      <c r="C40" s="1"/>
    </row>
  </sheetData>
  <mergeCells count="9">
    <mergeCell ref="A10:A11"/>
    <mergeCell ref="B10:C10"/>
    <mergeCell ref="D10:F10"/>
    <mergeCell ref="G10:H10"/>
    <mergeCell ref="A3:H3"/>
    <mergeCell ref="A4:H4"/>
    <mergeCell ref="A5:H5"/>
    <mergeCell ref="A6:H6"/>
    <mergeCell ref="A7:H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T40"/>
  <sheetViews>
    <sheetView workbookViewId="0">
      <selection activeCell="A6" sqref="A6:H6"/>
    </sheetView>
  </sheetViews>
  <sheetFormatPr defaultColWidth="11.42578125" defaultRowHeight="12.75" x14ac:dyDescent="0.2"/>
  <cols>
    <col min="1" max="1" width="42.42578125" style="1" customWidth="1"/>
    <col min="2" max="2" width="13" style="1" customWidth="1"/>
    <col min="3" max="3" width="14.28515625" style="1" customWidth="1"/>
    <col min="4" max="4" width="12.42578125" style="1" customWidth="1"/>
    <col min="5" max="5" width="17" style="1" customWidth="1"/>
    <col min="6" max="6" width="18.5703125" style="1" customWidth="1"/>
    <col min="7" max="7" width="15.85546875" style="1" customWidth="1"/>
    <col min="8" max="8" width="21.140625" style="1" bestFit="1" customWidth="1"/>
    <col min="9" max="9" width="5.42578125" style="1" customWidth="1"/>
    <col min="10" max="17" width="20.85546875" style="1" bestFit="1" customWidth="1"/>
    <col min="18" max="26" width="22.140625" style="1" bestFit="1" customWidth="1"/>
    <col min="27" max="35" width="21" style="1" bestFit="1" customWidth="1"/>
    <col min="36" max="42" width="22.28515625" style="1" bestFit="1" customWidth="1"/>
    <col min="43" max="44" width="21" style="1" bestFit="1" customWidth="1"/>
    <col min="45" max="53" width="21.28515625" style="1" bestFit="1" customWidth="1"/>
    <col min="54" max="62" width="22.42578125" style="1" bestFit="1" customWidth="1"/>
    <col min="63" max="71" width="21.28515625" style="1" bestFit="1" customWidth="1"/>
    <col min="72" max="80" width="22.42578125" style="1" bestFit="1" customWidth="1"/>
    <col min="81" max="89" width="20.28515625" style="1" bestFit="1" customWidth="1"/>
    <col min="90" max="98" width="21.42578125" style="1" bestFit="1" customWidth="1"/>
    <col min="99" max="256" width="11.42578125" style="1"/>
    <col min="257" max="257" width="42.42578125" style="1" customWidth="1"/>
    <col min="258" max="258" width="13" style="1" customWidth="1"/>
    <col min="259" max="259" width="14.28515625" style="1" customWidth="1"/>
    <col min="260" max="260" width="12.42578125" style="1" customWidth="1"/>
    <col min="261" max="261" width="17" style="1" customWidth="1"/>
    <col min="262" max="262" width="18.5703125" style="1" customWidth="1"/>
    <col min="263" max="263" width="15.85546875" style="1" customWidth="1"/>
    <col min="264" max="264" width="21.140625" style="1" bestFit="1" customWidth="1"/>
    <col min="265" max="265" width="5.42578125" style="1" customWidth="1"/>
    <col min="266" max="273" width="20.85546875" style="1" bestFit="1" customWidth="1"/>
    <col min="274" max="282" width="22.140625" style="1" bestFit="1" customWidth="1"/>
    <col min="283" max="291" width="21" style="1" bestFit="1" customWidth="1"/>
    <col min="292" max="298" width="22.28515625" style="1" bestFit="1" customWidth="1"/>
    <col min="299" max="300" width="21" style="1" bestFit="1" customWidth="1"/>
    <col min="301" max="309" width="21.28515625" style="1" bestFit="1" customWidth="1"/>
    <col min="310" max="318" width="22.42578125" style="1" bestFit="1" customWidth="1"/>
    <col min="319" max="327" width="21.28515625" style="1" bestFit="1" customWidth="1"/>
    <col min="328" max="336" width="22.42578125" style="1" bestFit="1" customWidth="1"/>
    <col min="337" max="345" width="20.28515625" style="1" bestFit="1" customWidth="1"/>
    <col min="346" max="354" width="21.42578125" style="1" bestFit="1" customWidth="1"/>
    <col min="355" max="512" width="11.42578125" style="1"/>
    <col min="513" max="513" width="42.42578125" style="1" customWidth="1"/>
    <col min="514" max="514" width="13" style="1" customWidth="1"/>
    <col min="515" max="515" width="14.28515625" style="1" customWidth="1"/>
    <col min="516" max="516" width="12.42578125" style="1" customWidth="1"/>
    <col min="517" max="517" width="17" style="1" customWidth="1"/>
    <col min="518" max="518" width="18.5703125" style="1" customWidth="1"/>
    <col min="519" max="519" width="15.85546875" style="1" customWidth="1"/>
    <col min="520" max="520" width="21.140625" style="1" bestFit="1" customWidth="1"/>
    <col min="521" max="521" width="5.42578125" style="1" customWidth="1"/>
    <col min="522" max="529" width="20.85546875" style="1" bestFit="1" customWidth="1"/>
    <col min="530" max="538" width="22.140625" style="1" bestFit="1" customWidth="1"/>
    <col min="539" max="547" width="21" style="1" bestFit="1" customWidth="1"/>
    <col min="548" max="554" width="22.28515625" style="1" bestFit="1" customWidth="1"/>
    <col min="555" max="556" width="21" style="1" bestFit="1" customWidth="1"/>
    <col min="557" max="565" width="21.28515625" style="1" bestFit="1" customWidth="1"/>
    <col min="566" max="574" width="22.42578125" style="1" bestFit="1" customWidth="1"/>
    <col min="575" max="583" width="21.28515625" style="1" bestFit="1" customWidth="1"/>
    <col min="584" max="592" width="22.42578125" style="1" bestFit="1" customWidth="1"/>
    <col min="593" max="601" width="20.28515625" style="1" bestFit="1" customWidth="1"/>
    <col min="602" max="610" width="21.42578125" style="1" bestFit="1" customWidth="1"/>
    <col min="611" max="768" width="11.42578125" style="1"/>
    <col min="769" max="769" width="42.42578125" style="1" customWidth="1"/>
    <col min="770" max="770" width="13" style="1" customWidth="1"/>
    <col min="771" max="771" width="14.28515625" style="1" customWidth="1"/>
    <col min="772" max="772" width="12.42578125" style="1" customWidth="1"/>
    <col min="773" max="773" width="17" style="1" customWidth="1"/>
    <col min="774" max="774" width="18.5703125" style="1" customWidth="1"/>
    <col min="775" max="775" width="15.85546875" style="1" customWidth="1"/>
    <col min="776" max="776" width="21.140625" style="1" bestFit="1" customWidth="1"/>
    <col min="777" max="777" width="5.42578125" style="1" customWidth="1"/>
    <col min="778" max="785" width="20.85546875" style="1" bestFit="1" customWidth="1"/>
    <col min="786" max="794" width="22.140625" style="1" bestFit="1" customWidth="1"/>
    <col min="795" max="803" width="21" style="1" bestFit="1" customWidth="1"/>
    <col min="804" max="810" width="22.28515625" style="1" bestFit="1" customWidth="1"/>
    <col min="811" max="812" width="21" style="1" bestFit="1" customWidth="1"/>
    <col min="813" max="821" width="21.28515625" style="1" bestFit="1" customWidth="1"/>
    <col min="822" max="830" width="22.42578125" style="1" bestFit="1" customWidth="1"/>
    <col min="831" max="839" width="21.28515625" style="1" bestFit="1" customWidth="1"/>
    <col min="840" max="848" width="22.42578125" style="1" bestFit="1" customWidth="1"/>
    <col min="849" max="857" width="20.28515625" style="1" bestFit="1" customWidth="1"/>
    <col min="858" max="866" width="21.42578125" style="1" bestFit="1" customWidth="1"/>
    <col min="867" max="1024" width="11.42578125" style="1"/>
    <col min="1025" max="1025" width="42.42578125" style="1" customWidth="1"/>
    <col min="1026" max="1026" width="13" style="1" customWidth="1"/>
    <col min="1027" max="1027" width="14.28515625" style="1" customWidth="1"/>
    <col min="1028" max="1028" width="12.42578125" style="1" customWidth="1"/>
    <col min="1029" max="1029" width="17" style="1" customWidth="1"/>
    <col min="1030" max="1030" width="18.5703125" style="1" customWidth="1"/>
    <col min="1031" max="1031" width="15.85546875" style="1" customWidth="1"/>
    <col min="1032" max="1032" width="21.140625" style="1" bestFit="1" customWidth="1"/>
    <col min="1033" max="1033" width="5.42578125" style="1" customWidth="1"/>
    <col min="1034" max="1041" width="20.85546875" style="1" bestFit="1" customWidth="1"/>
    <col min="1042" max="1050" width="22.140625" style="1" bestFit="1" customWidth="1"/>
    <col min="1051" max="1059" width="21" style="1" bestFit="1" customWidth="1"/>
    <col min="1060" max="1066" width="22.28515625" style="1" bestFit="1" customWidth="1"/>
    <col min="1067" max="1068" width="21" style="1" bestFit="1" customWidth="1"/>
    <col min="1069" max="1077" width="21.28515625" style="1" bestFit="1" customWidth="1"/>
    <col min="1078" max="1086" width="22.42578125" style="1" bestFit="1" customWidth="1"/>
    <col min="1087" max="1095" width="21.28515625" style="1" bestFit="1" customWidth="1"/>
    <col min="1096" max="1104" width="22.42578125" style="1" bestFit="1" customWidth="1"/>
    <col min="1105" max="1113" width="20.28515625" style="1" bestFit="1" customWidth="1"/>
    <col min="1114" max="1122" width="21.42578125" style="1" bestFit="1" customWidth="1"/>
    <col min="1123" max="1280" width="11.42578125" style="1"/>
    <col min="1281" max="1281" width="42.42578125" style="1" customWidth="1"/>
    <col min="1282" max="1282" width="13" style="1" customWidth="1"/>
    <col min="1283" max="1283" width="14.28515625" style="1" customWidth="1"/>
    <col min="1284" max="1284" width="12.42578125" style="1" customWidth="1"/>
    <col min="1285" max="1285" width="17" style="1" customWidth="1"/>
    <col min="1286" max="1286" width="18.5703125" style="1" customWidth="1"/>
    <col min="1287" max="1287" width="15.85546875" style="1" customWidth="1"/>
    <col min="1288" max="1288" width="21.140625" style="1" bestFit="1" customWidth="1"/>
    <col min="1289" max="1289" width="5.42578125" style="1" customWidth="1"/>
    <col min="1290" max="1297" width="20.85546875" style="1" bestFit="1" customWidth="1"/>
    <col min="1298" max="1306" width="22.140625" style="1" bestFit="1" customWidth="1"/>
    <col min="1307" max="1315" width="21" style="1" bestFit="1" customWidth="1"/>
    <col min="1316" max="1322" width="22.28515625" style="1" bestFit="1" customWidth="1"/>
    <col min="1323" max="1324" width="21" style="1" bestFit="1" customWidth="1"/>
    <col min="1325" max="1333" width="21.28515625" style="1" bestFit="1" customWidth="1"/>
    <col min="1334" max="1342" width="22.42578125" style="1" bestFit="1" customWidth="1"/>
    <col min="1343" max="1351" width="21.28515625" style="1" bestFit="1" customWidth="1"/>
    <col min="1352" max="1360" width="22.42578125" style="1" bestFit="1" customWidth="1"/>
    <col min="1361" max="1369" width="20.28515625" style="1" bestFit="1" customWidth="1"/>
    <col min="1370" max="1378" width="21.42578125" style="1" bestFit="1" customWidth="1"/>
    <col min="1379" max="1536" width="11.42578125" style="1"/>
    <col min="1537" max="1537" width="42.42578125" style="1" customWidth="1"/>
    <col min="1538" max="1538" width="13" style="1" customWidth="1"/>
    <col min="1539" max="1539" width="14.28515625" style="1" customWidth="1"/>
    <col min="1540" max="1540" width="12.42578125" style="1" customWidth="1"/>
    <col min="1541" max="1541" width="17" style="1" customWidth="1"/>
    <col min="1542" max="1542" width="18.5703125" style="1" customWidth="1"/>
    <col min="1543" max="1543" width="15.85546875" style="1" customWidth="1"/>
    <col min="1544" max="1544" width="21.140625" style="1" bestFit="1" customWidth="1"/>
    <col min="1545" max="1545" width="5.42578125" style="1" customWidth="1"/>
    <col min="1546" max="1553" width="20.85546875" style="1" bestFit="1" customWidth="1"/>
    <col min="1554" max="1562" width="22.140625" style="1" bestFit="1" customWidth="1"/>
    <col min="1563" max="1571" width="21" style="1" bestFit="1" customWidth="1"/>
    <col min="1572" max="1578" width="22.28515625" style="1" bestFit="1" customWidth="1"/>
    <col min="1579" max="1580" width="21" style="1" bestFit="1" customWidth="1"/>
    <col min="1581" max="1589" width="21.28515625" style="1" bestFit="1" customWidth="1"/>
    <col min="1590" max="1598" width="22.42578125" style="1" bestFit="1" customWidth="1"/>
    <col min="1599" max="1607" width="21.28515625" style="1" bestFit="1" customWidth="1"/>
    <col min="1608" max="1616" width="22.42578125" style="1" bestFit="1" customWidth="1"/>
    <col min="1617" max="1625" width="20.28515625" style="1" bestFit="1" customWidth="1"/>
    <col min="1626" max="1634" width="21.42578125" style="1" bestFit="1" customWidth="1"/>
    <col min="1635" max="1792" width="11.42578125" style="1"/>
    <col min="1793" max="1793" width="42.42578125" style="1" customWidth="1"/>
    <col min="1794" max="1794" width="13" style="1" customWidth="1"/>
    <col min="1795" max="1795" width="14.28515625" style="1" customWidth="1"/>
    <col min="1796" max="1796" width="12.42578125" style="1" customWidth="1"/>
    <col min="1797" max="1797" width="17" style="1" customWidth="1"/>
    <col min="1798" max="1798" width="18.5703125" style="1" customWidth="1"/>
    <col min="1799" max="1799" width="15.85546875" style="1" customWidth="1"/>
    <col min="1800" max="1800" width="21.140625" style="1" bestFit="1" customWidth="1"/>
    <col min="1801" max="1801" width="5.42578125" style="1" customWidth="1"/>
    <col min="1802" max="1809" width="20.85546875" style="1" bestFit="1" customWidth="1"/>
    <col min="1810" max="1818" width="22.140625" style="1" bestFit="1" customWidth="1"/>
    <col min="1819" max="1827" width="21" style="1" bestFit="1" customWidth="1"/>
    <col min="1828" max="1834" width="22.28515625" style="1" bestFit="1" customWidth="1"/>
    <col min="1835" max="1836" width="21" style="1" bestFit="1" customWidth="1"/>
    <col min="1837" max="1845" width="21.28515625" style="1" bestFit="1" customWidth="1"/>
    <col min="1846" max="1854" width="22.42578125" style="1" bestFit="1" customWidth="1"/>
    <col min="1855" max="1863" width="21.28515625" style="1" bestFit="1" customWidth="1"/>
    <col min="1864" max="1872" width="22.42578125" style="1" bestFit="1" customWidth="1"/>
    <col min="1873" max="1881" width="20.28515625" style="1" bestFit="1" customWidth="1"/>
    <col min="1882" max="1890" width="21.42578125" style="1" bestFit="1" customWidth="1"/>
    <col min="1891" max="2048" width="11.42578125" style="1"/>
    <col min="2049" max="2049" width="42.42578125" style="1" customWidth="1"/>
    <col min="2050" max="2050" width="13" style="1" customWidth="1"/>
    <col min="2051" max="2051" width="14.28515625" style="1" customWidth="1"/>
    <col min="2052" max="2052" width="12.42578125" style="1" customWidth="1"/>
    <col min="2053" max="2053" width="17" style="1" customWidth="1"/>
    <col min="2054" max="2054" width="18.5703125" style="1" customWidth="1"/>
    <col min="2055" max="2055" width="15.85546875" style="1" customWidth="1"/>
    <col min="2056" max="2056" width="21.140625" style="1" bestFit="1" customWidth="1"/>
    <col min="2057" max="2057" width="5.42578125" style="1" customWidth="1"/>
    <col min="2058" max="2065" width="20.85546875" style="1" bestFit="1" customWidth="1"/>
    <col min="2066" max="2074" width="22.140625" style="1" bestFit="1" customWidth="1"/>
    <col min="2075" max="2083" width="21" style="1" bestFit="1" customWidth="1"/>
    <col min="2084" max="2090" width="22.28515625" style="1" bestFit="1" customWidth="1"/>
    <col min="2091" max="2092" width="21" style="1" bestFit="1" customWidth="1"/>
    <col min="2093" max="2101" width="21.28515625" style="1" bestFit="1" customWidth="1"/>
    <col min="2102" max="2110" width="22.42578125" style="1" bestFit="1" customWidth="1"/>
    <col min="2111" max="2119" width="21.28515625" style="1" bestFit="1" customWidth="1"/>
    <col min="2120" max="2128" width="22.42578125" style="1" bestFit="1" customWidth="1"/>
    <col min="2129" max="2137" width="20.28515625" style="1" bestFit="1" customWidth="1"/>
    <col min="2138" max="2146" width="21.42578125" style="1" bestFit="1" customWidth="1"/>
    <col min="2147" max="2304" width="11.42578125" style="1"/>
    <col min="2305" max="2305" width="42.42578125" style="1" customWidth="1"/>
    <col min="2306" max="2306" width="13" style="1" customWidth="1"/>
    <col min="2307" max="2307" width="14.28515625" style="1" customWidth="1"/>
    <col min="2308" max="2308" width="12.42578125" style="1" customWidth="1"/>
    <col min="2309" max="2309" width="17" style="1" customWidth="1"/>
    <col min="2310" max="2310" width="18.5703125" style="1" customWidth="1"/>
    <col min="2311" max="2311" width="15.85546875" style="1" customWidth="1"/>
    <col min="2312" max="2312" width="21.140625" style="1" bestFit="1" customWidth="1"/>
    <col min="2313" max="2313" width="5.42578125" style="1" customWidth="1"/>
    <col min="2314" max="2321" width="20.85546875" style="1" bestFit="1" customWidth="1"/>
    <col min="2322" max="2330" width="22.140625" style="1" bestFit="1" customWidth="1"/>
    <col min="2331" max="2339" width="21" style="1" bestFit="1" customWidth="1"/>
    <col min="2340" max="2346" width="22.28515625" style="1" bestFit="1" customWidth="1"/>
    <col min="2347" max="2348" width="21" style="1" bestFit="1" customWidth="1"/>
    <col min="2349" max="2357" width="21.28515625" style="1" bestFit="1" customWidth="1"/>
    <col min="2358" max="2366" width="22.42578125" style="1" bestFit="1" customWidth="1"/>
    <col min="2367" max="2375" width="21.28515625" style="1" bestFit="1" customWidth="1"/>
    <col min="2376" max="2384" width="22.42578125" style="1" bestFit="1" customWidth="1"/>
    <col min="2385" max="2393" width="20.28515625" style="1" bestFit="1" customWidth="1"/>
    <col min="2394" max="2402" width="21.42578125" style="1" bestFit="1" customWidth="1"/>
    <col min="2403" max="2560" width="11.42578125" style="1"/>
    <col min="2561" max="2561" width="42.42578125" style="1" customWidth="1"/>
    <col min="2562" max="2562" width="13" style="1" customWidth="1"/>
    <col min="2563" max="2563" width="14.28515625" style="1" customWidth="1"/>
    <col min="2564" max="2564" width="12.42578125" style="1" customWidth="1"/>
    <col min="2565" max="2565" width="17" style="1" customWidth="1"/>
    <col min="2566" max="2566" width="18.5703125" style="1" customWidth="1"/>
    <col min="2567" max="2567" width="15.85546875" style="1" customWidth="1"/>
    <col min="2568" max="2568" width="21.140625" style="1" bestFit="1" customWidth="1"/>
    <col min="2569" max="2569" width="5.42578125" style="1" customWidth="1"/>
    <col min="2570" max="2577" width="20.85546875" style="1" bestFit="1" customWidth="1"/>
    <col min="2578" max="2586" width="22.140625" style="1" bestFit="1" customWidth="1"/>
    <col min="2587" max="2595" width="21" style="1" bestFit="1" customWidth="1"/>
    <col min="2596" max="2602" width="22.28515625" style="1" bestFit="1" customWidth="1"/>
    <col min="2603" max="2604" width="21" style="1" bestFit="1" customWidth="1"/>
    <col min="2605" max="2613" width="21.28515625" style="1" bestFit="1" customWidth="1"/>
    <col min="2614" max="2622" width="22.42578125" style="1" bestFit="1" customWidth="1"/>
    <col min="2623" max="2631" width="21.28515625" style="1" bestFit="1" customWidth="1"/>
    <col min="2632" max="2640" width="22.42578125" style="1" bestFit="1" customWidth="1"/>
    <col min="2641" max="2649" width="20.28515625" style="1" bestFit="1" customWidth="1"/>
    <col min="2650" max="2658" width="21.42578125" style="1" bestFit="1" customWidth="1"/>
    <col min="2659" max="2816" width="11.42578125" style="1"/>
    <col min="2817" max="2817" width="42.42578125" style="1" customWidth="1"/>
    <col min="2818" max="2818" width="13" style="1" customWidth="1"/>
    <col min="2819" max="2819" width="14.28515625" style="1" customWidth="1"/>
    <col min="2820" max="2820" width="12.42578125" style="1" customWidth="1"/>
    <col min="2821" max="2821" width="17" style="1" customWidth="1"/>
    <col min="2822" max="2822" width="18.5703125" style="1" customWidth="1"/>
    <col min="2823" max="2823" width="15.85546875" style="1" customWidth="1"/>
    <col min="2824" max="2824" width="21.140625" style="1" bestFit="1" customWidth="1"/>
    <col min="2825" max="2825" width="5.42578125" style="1" customWidth="1"/>
    <col min="2826" max="2833" width="20.85546875" style="1" bestFit="1" customWidth="1"/>
    <col min="2834" max="2842" width="22.140625" style="1" bestFit="1" customWidth="1"/>
    <col min="2843" max="2851" width="21" style="1" bestFit="1" customWidth="1"/>
    <col min="2852" max="2858" width="22.28515625" style="1" bestFit="1" customWidth="1"/>
    <col min="2859" max="2860" width="21" style="1" bestFit="1" customWidth="1"/>
    <col min="2861" max="2869" width="21.28515625" style="1" bestFit="1" customWidth="1"/>
    <col min="2870" max="2878" width="22.42578125" style="1" bestFit="1" customWidth="1"/>
    <col min="2879" max="2887" width="21.28515625" style="1" bestFit="1" customWidth="1"/>
    <col min="2888" max="2896" width="22.42578125" style="1" bestFit="1" customWidth="1"/>
    <col min="2897" max="2905" width="20.28515625" style="1" bestFit="1" customWidth="1"/>
    <col min="2906" max="2914" width="21.42578125" style="1" bestFit="1" customWidth="1"/>
    <col min="2915" max="3072" width="11.42578125" style="1"/>
    <col min="3073" max="3073" width="42.42578125" style="1" customWidth="1"/>
    <col min="3074" max="3074" width="13" style="1" customWidth="1"/>
    <col min="3075" max="3075" width="14.28515625" style="1" customWidth="1"/>
    <col min="3076" max="3076" width="12.42578125" style="1" customWidth="1"/>
    <col min="3077" max="3077" width="17" style="1" customWidth="1"/>
    <col min="3078" max="3078" width="18.5703125" style="1" customWidth="1"/>
    <col min="3079" max="3079" width="15.85546875" style="1" customWidth="1"/>
    <col min="3080" max="3080" width="21.140625" style="1" bestFit="1" customWidth="1"/>
    <col min="3081" max="3081" width="5.42578125" style="1" customWidth="1"/>
    <col min="3082" max="3089" width="20.85546875" style="1" bestFit="1" customWidth="1"/>
    <col min="3090" max="3098" width="22.140625" style="1" bestFit="1" customWidth="1"/>
    <col min="3099" max="3107" width="21" style="1" bestFit="1" customWidth="1"/>
    <col min="3108" max="3114" width="22.28515625" style="1" bestFit="1" customWidth="1"/>
    <col min="3115" max="3116" width="21" style="1" bestFit="1" customWidth="1"/>
    <col min="3117" max="3125" width="21.28515625" style="1" bestFit="1" customWidth="1"/>
    <col min="3126" max="3134" width="22.42578125" style="1" bestFit="1" customWidth="1"/>
    <col min="3135" max="3143" width="21.28515625" style="1" bestFit="1" customWidth="1"/>
    <col min="3144" max="3152" width="22.42578125" style="1" bestFit="1" customWidth="1"/>
    <col min="3153" max="3161" width="20.28515625" style="1" bestFit="1" customWidth="1"/>
    <col min="3162" max="3170" width="21.42578125" style="1" bestFit="1" customWidth="1"/>
    <col min="3171" max="3328" width="11.42578125" style="1"/>
    <col min="3329" max="3329" width="42.42578125" style="1" customWidth="1"/>
    <col min="3330" max="3330" width="13" style="1" customWidth="1"/>
    <col min="3331" max="3331" width="14.28515625" style="1" customWidth="1"/>
    <col min="3332" max="3332" width="12.42578125" style="1" customWidth="1"/>
    <col min="3333" max="3333" width="17" style="1" customWidth="1"/>
    <col min="3334" max="3334" width="18.5703125" style="1" customWidth="1"/>
    <col min="3335" max="3335" width="15.85546875" style="1" customWidth="1"/>
    <col min="3336" max="3336" width="21.140625" style="1" bestFit="1" customWidth="1"/>
    <col min="3337" max="3337" width="5.42578125" style="1" customWidth="1"/>
    <col min="3338" max="3345" width="20.85546875" style="1" bestFit="1" customWidth="1"/>
    <col min="3346" max="3354" width="22.140625" style="1" bestFit="1" customWidth="1"/>
    <col min="3355" max="3363" width="21" style="1" bestFit="1" customWidth="1"/>
    <col min="3364" max="3370" width="22.28515625" style="1" bestFit="1" customWidth="1"/>
    <col min="3371" max="3372" width="21" style="1" bestFit="1" customWidth="1"/>
    <col min="3373" max="3381" width="21.28515625" style="1" bestFit="1" customWidth="1"/>
    <col min="3382" max="3390" width="22.42578125" style="1" bestFit="1" customWidth="1"/>
    <col min="3391" max="3399" width="21.28515625" style="1" bestFit="1" customWidth="1"/>
    <col min="3400" max="3408" width="22.42578125" style="1" bestFit="1" customWidth="1"/>
    <col min="3409" max="3417" width="20.28515625" style="1" bestFit="1" customWidth="1"/>
    <col min="3418" max="3426" width="21.42578125" style="1" bestFit="1" customWidth="1"/>
    <col min="3427" max="3584" width="11.42578125" style="1"/>
    <col min="3585" max="3585" width="42.42578125" style="1" customWidth="1"/>
    <col min="3586" max="3586" width="13" style="1" customWidth="1"/>
    <col min="3587" max="3587" width="14.28515625" style="1" customWidth="1"/>
    <col min="3588" max="3588" width="12.42578125" style="1" customWidth="1"/>
    <col min="3589" max="3589" width="17" style="1" customWidth="1"/>
    <col min="3590" max="3590" width="18.5703125" style="1" customWidth="1"/>
    <col min="3591" max="3591" width="15.85546875" style="1" customWidth="1"/>
    <col min="3592" max="3592" width="21.140625" style="1" bestFit="1" customWidth="1"/>
    <col min="3593" max="3593" width="5.42578125" style="1" customWidth="1"/>
    <col min="3594" max="3601" width="20.85546875" style="1" bestFit="1" customWidth="1"/>
    <col min="3602" max="3610" width="22.140625" style="1" bestFit="1" customWidth="1"/>
    <col min="3611" max="3619" width="21" style="1" bestFit="1" customWidth="1"/>
    <col min="3620" max="3626" width="22.28515625" style="1" bestFit="1" customWidth="1"/>
    <col min="3627" max="3628" width="21" style="1" bestFit="1" customWidth="1"/>
    <col min="3629" max="3637" width="21.28515625" style="1" bestFit="1" customWidth="1"/>
    <col min="3638" max="3646" width="22.42578125" style="1" bestFit="1" customWidth="1"/>
    <col min="3647" max="3655" width="21.28515625" style="1" bestFit="1" customWidth="1"/>
    <col min="3656" max="3664" width="22.42578125" style="1" bestFit="1" customWidth="1"/>
    <col min="3665" max="3673" width="20.28515625" style="1" bestFit="1" customWidth="1"/>
    <col min="3674" max="3682" width="21.42578125" style="1" bestFit="1" customWidth="1"/>
    <col min="3683" max="3840" width="11.42578125" style="1"/>
    <col min="3841" max="3841" width="42.42578125" style="1" customWidth="1"/>
    <col min="3842" max="3842" width="13" style="1" customWidth="1"/>
    <col min="3843" max="3843" width="14.28515625" style="1" customWidth="1"/>
    <col min="3844" max="3844" width="12.42578125" style="1" customWidth="1"/>
    <col min="3845" max="3845" width="17" style="1" customWidth="1"/>
    <col min="3846" max="3846" width="18.5703125" style="1" customWidth="1"/>
    <col min="3847" max="3847" width="15.85546875" style="1" customWidth="1"/>
    <col min="3848" max="3848" width="21.140625" style="1" bestFit="1" customWidth="1"/>
    <col min="3849" max="3849" width="5.42578125" style="1" customWidth="1"/>
    <col min="3850" max="3857" width="20.85546875" style="1" bestFit="1" customWidth="1"/>
    <col min="3858" max="3866" width="22.140625" style="1" bestFit="1" customWidth="1"/>
    <col min="3867" max="3875" width="21" style="1" bestFit="1" customWidth="1"/>
    <col min="3876" max="3882" width="22.28515625" style="1" bestFit="1" customWidth="1"/>
    <col min="3883" max="3884" width="21" style="1" bestFit="1" customWidth="1"/>
    <col min="3885" max="3893" width="21.28515625" style="1" bestFit="1" customWidth="1"/>
    <col min="3894" max="3902" width="22.42578125" style="1" bestFit="1" customWidth="1"/>
    <col min="3903" max="3911" width="21.28515625" style="1" bestFit="1" customWidth="1"/>
    <col min="3912" max="3920" width="22.42578125" style="1" bestFit="1" customWidth="1"/>
    <col min="3921" max="3929" width="20.28515625" style="1" bestFit="1" customWidth="1"/>
    <col min="3930" max="3938" width="21.42578125" style="1" bestFit="1" customWidth="1"/>
    <col min="3939" max="4096" width="11.42578125" style="1"/>
    <col min="4097" max="4097" width="42.42578125" style="1" customWidth="1"/>
    <col min="4098" max="4098" width="13" style="1" customWidth="1"/>
    <col min="4099" max="4099" width="14.28515625" style="1" customWidth="1"/>
    <col min="4100" max="4100" width="12.42578125" style="1" customWidth="1"/>
    <col min="4101" max="4101" width="17" style="1" customWidth="1"/>
    <col min="4102" max="4102" width="18.5703125" style="1" customWidth="1"/>
    <col min="4103" max="4103" width="15.85546875" style="1" customWidth="1"/>
    <col min="4104" max="4104" width="21.140625" style="1" bestFit="1" customWidth="1"/>
    <col min="4105" max="4105" width="5.42578125" style="1" customWidth="1"/>
    <col min="4106" max="4113" width="20.85546875" style="1" bestFit="1" customWidth="1"/>
    <col min="4114" max="4122" width="22.140625" style="1" bestFit="1" customWidth="1"/>
    <col min="4123" max="4131" width="21" style="1" bestFit="1" customWidth="1"/>
    <col min="4132" max="4138" width="22.28515625" style="1" bestFit="1" customWidth="1"/>
    <col min="4139" max="4140" width="21" style="1" bestFit="1" customWidth="1"/>
    <col min="4141" max="4149" width="21.28515625" style="1" bestFit="1" customWidth="1"/>
    <col min="4150" max="4158" width="22.42578125" style="1" bestFit="1" customWidth="1"/>
    <col min="4159" max="4167" width="21.28515625" style="1" bestFit="1" customWidth="1"/>
    <col min="4168" max="4176" width="22.42578125" style="1" bestFit="1" customWidth="1"/>
    <col min="4177" max="4185" width="20.28515625" style="1" bestFit="1" customWidth="1"/>
    <col min="4186" max="4194" width="21.42578125" style="1" bestFit="1" customWidth="1"/>
    <col min="4195" max="4352" width="11.42578125" style="1"/>
    <col min="4353" max="4353" width="42.42578125" style="1" customWidth="1"/>
    <col min="4354" max="4354" width="13" style="1" customWidth="1"/>
    <col min="4355" max="4355" width="14.28515625" style="1" customWidth="1"/>
    <col min="4356" max="4356" width="12.42578125" style="1" customWidth="1"/>
    <col min="4357" max="4357" width="17" style="1" customWidth="1"/>
    <col min="4358" max="4358" width="18.5703125" style="1" customWidth="1"/>
    <col min="4359" max="4359" width="15.85546875" style="1" customWidth="1"/>
    <col min="4360" max="4360" width="21.140625" style="1" bestFit="1" customWidth="1"/>
    <col min="4361" max="4361" width="5.42578125" style="1" customWidth="1"/>
    <col min="4362" max="4369" width="20.85546875" style="1" bestFit="1" customWidth="1"/>
    <col min="4370" max="4378" width="22.140625" style="1" bestFit="1" customWidth="1"/>
    <col min="4379" max="4387" width="21" style="1" bestFit="1" customWidth="1"/>
    <col min="4388" max="4394" width="22.28515625" style="1" bestFit="1" customWidth="1"/>
    <col min="4395" max="4396" width="21" style="1" bestFit="1" customWidth="1"/>
    <col min="4397" max="4405" width="21.28515625" style="1" bestFit="1" customWidth="1"/>
    <col min="4406" max="4414" width="22.42578125" style="1" bestFit="1" customWidth="1"/>
    <col min="4415" max="4423" width="21.28515625" style="1" bestFit="1" customWidth="1"/>
    <col min="4424" max="4432" width="22.42578125" style="1" bestFit="1" customWidth="1"/>
    <col min="4433" max="4441" width="20.28515625" style="1" bestFit="1" customWidth="1"/>
    <col min="4442" max="4450" width="21.42578125" style="1" bestFit="1" customWidth="1"/>
    <col min="4451" max="4608" width="11.42578125" style="1"/>
    <col min="4609" max="4609" width="42.42578125" style="1" customWidth="1"/>
    <col min="4610" max="4610" width="13" style="1" customWidth="1"/>
    <col min="4611" max="4611" width="14.28515625" style="1" customWidth="1"/>
    <col min="4612" max="4612" width="12.42578125" style="1" customWidth="1"/>
    <col min="4613" max="4613" width="17" style="1" customWidth="1"/>
    <col min="4614" max="4614" width="18.5703125" style="1" customWidth="1"/>
    <col min="4615" max="4615" width="15.85546875" style="1" customWidth="1"/>
    <col min="4616" max="4616" width="21.140625" style="1" bestFit="1" customWidth="1"/>
    <col min="4617" max="4617" width="5.42578125" style="1" customWidth="1"/>
    <col min="4618" max="4625" width="20.85546875" style="1" bestFit="1" customWidth="1"/>
    <col min="4626" max="4634" width="22.140625" style="1" bestFit="1" customWidth="1"/>
    <col min="4635" max="4643" width="21" style="1" bestFit="1" customWidth="1"/>
    <col min="4644" max="4650" width="22.28515625" style="1" bestFit="1" customWidth="1"/>
    <col min="4651" max="4652" width="21" style="1" bestFit="1" customWidth="1"/>
    <col min="4653" max="4661" width="21.28515625" style="1" bestFit="1" customWidth="1"/>
    <col min="4662" max="4670" width="22.42578125" style="1" bestFit="1" customWidth="1"/>
    <col min="4671" max="4679" width="21.28515625" style="1" bestFit="1" customWidth="1"/>
    <col min="4680" max="4688" width="22.42578125" style="1" bestFit="1" customWidth="1"/>
    <col min="4689" max="4697" width="20.28515625" style="1" bestFit="1" customWidth="1"/>
    <col min="4698" max="4706" width="21.42578125" style="1" bestFit="1" customWidth="1"/>
    <col min="4707" max="4864" width="11.42578125" style="1"/>
    <col min="4865" max="4865" width="42.42578125" style="1" customWidth="1"/>
    <col min="4866" max="4866" width="13" style="1" customWidth="1"/>
    <col min="4867" max="4867" width="14.28515625" style="1" customWidth="1"/>
    <col min="4868" max="4868" width="12.42578125" style="1" customWidth="1"/>
    <col min="4869" max="4869" width="17" style="1" customWidth="1"/>
    <col min="4870" max="4870" width="18.5703125" style="1" customWidth="1"/>
    <col min="4871" max="4871" width="15.85546875" style="1" customWidth="1"/>
    <col min="4872" max="4872" width="21.140625" style="1" bestFit="1" customWidth="1"/>
    <col min="4873" max="4873" width="5.42578125" style="1" customWidth="1"/>
    <col min="4874" max="4881" width="20.85546875" style="1" bestFit="1" customWidth="1"/>
    <col min="4882" max="4890" width="22.140625" style="1" bestFit="1" customWidth="1"/>
    <col min="4891" max="4899" width="21" style="1" bestFit="1" customWidth="1"/>
    <col min="4900" max="4906" width="22.28515625" style="1" bestFit="1" customWidth="1"/>
    <col min="4907" max="4908" width="21" style="1" bestFit="1" customWidth="1"/>
    <col min="4909" max="4917" width="21.28515625" style="1" bestFit="1" customWidth="1"/>
    <col min="4918" max="4926" width="22.42578125" style="1" bestFit="1" customWidth="1"/>
    <col min="4927" max="4935" width="21.28515625" style="1" bestFit="1" customWidth="1"/>
    <col min="4936" max="4944" width="22.42578125" style="1" bestFit="1" customWidth="1"/>
    <col min="4945" max="4953" width="20.28515625" style="1" bestFit="1" customWidth="1"/>
    <col min="4954" max="4962" width="21.42578125" style="1" bestFit="1" customWidth="1"/>
    <col min="4963" max="5120" width="11.42578125" style="1"/>
    <col min="5121" max="5121" width="42.42578125" style="1" customWidth="1"/>
    <col min="5122" max="5122" width="13" style="1" customWidth="1"/>
    <col min="5123" max="5123" width="14.28515625" style="1" customWidth="1"/>
    <col min="5124" max="5124" width="12.42578125" style="1" customWidth="1"/>
    <col min="5125" max="5125" width="17" style="1" customWidth="1"/>
    <col min="5126" max="5126" width="18.5703125" style="1" customWidth="1"/>
    <col min="5127" max="5127" width="15.85546875" style="1" customWidth="1"/>
    <col min="5128" max="5128" width="21.140625" style="1" bestFit="1" customWidth="1"/>
    <col min="5129" max="5129" width="5.42578125" style="1" customWidth="1"/>
    <col min="5130" max="5137" width="20.85546875" style="1" bestFit="1" customWidth="1"/>
    <col min="5138" max="5146" width="22.140625" style="1" bestFit="1" customWidth="1"/>
    <col min="5147" max="5155" width="21" style="1" bestFit="1" customWidth="1"/>
    <col min="5156" max="5162" width="22.28515625" style="1" bestFit="1" customWidth="1"/>
    <col min="5163" max="5164" width="21" style="1" bestFit="1" customWidth="1"/>
    <col min="5165" max="5173" width="21.28515625" style="1" bestFit="1" customWidth="1"/>
    <col min="5174" max="5182" width="22.42578125" style="1" bestFit="1" customWidth="1"/>
    <col min="5183" max="5191" width="21.28515625" style="1" bestFit="1" customWidth="1"/>
    <col min="5192" max="5200" width="22.42578125" style="1" bestFit="1" customWidth="1"/>
    <col min="5201" max="5209" width="20.28515625" style="1" bestFit="1" customWidth="1"/>
    <col min="5210" max="5218" width="21.42578125" style="1" bestFit="1" customWidth="1"/>
    <col min="5219" max="5376" width="11.42578125" style="1"/>
    <col min="5377" max="5377" width="42.42578125" style="1" customWidth="1"/>
    <col min="5378" max="5378" width="13" style="1" customWidth="1"/>
    <col min="5379" max="5379" width="14.28515625" style="1" customWidth="1"/>
    <col min="5380" max="5380" width="12.42578125" style="1" customWidth="1"/>
    <col min="5381" max="5381" width="17" style="1" customWidth="1"/>
    <col min="5382" max="5382" width="18.5703125" style="1" customWidth="1"/>
    <col min="5383" max="5383" width="15.85546875" style="1" customWidth="1"/>
    <col min="5384" max="5384" width="21.140625" style="1" bestFit="1" customWidth="1"/>
    <col min="5385" max="5385" width="5.42578125" style="1" customWidth="1"/>
    <col min="5386" max="5393" width="20.85546875" style="1" bestFit="1" customWidth="1"/>
    <col min="5394" max="5402" width="22.140625" style="1" bestFit="1" customWidth="1"/>
    <col min="5403" max="5411" width="21" style="1" bestFit="1" customWidth="1"/>
    <col min="5412" max="5418" width="22.28515625" style="1" bestFit="1" customWidth="1"/>
    <col min="5419" max="5420" width="21" style="1" bestFit="1" customWidth="1"/>
    <col min="5421" max="5429" width="21.28515625" style="1" bestFit="1" customWidth="1"/>
    <col min="5430" max="5438" width="22.42578125" style="1" bestFit="1" customWidth="1"/>
    <col min="5439" max="5447" width="21.28515625" style="1" bestFit="1" customWidth="1"/>
    <col min="5448" max="5456" width="22.42578125" style="1" bestFit="1" customWidth="1"/>
    <col min="5457" max="5465" width="20.28515625" style="1" bestFit="1" customWidth="1"/>
    <col min="5466" max="5474" width="21.42578125" style="1" bestFit="1" customWidth="1"/>
    <col min="5475" max="5632" width="11.42578125" style="1"/>
    <col min="5633" max="5633" width="42.42578125" style="1" customWidth="1"/>
    <col min="5634" max="5634" width="13" style="1" customWidth="1"/>
    <col min="5635" max="5635" width="14.28515625" style="1" customWidth="1"/>
    <col min="5636" max="5636" width="12.42578125" style="1" customWidth="1"/>
    <col min="5637" max="5637" width="17" style="1" customWidth="1"/>
    <col min="5638" max="5638" width="18.5703125" style="1" customWidth="1"/>
    <col min="5639" max="5639" width="15.85546875" style="1" customWidth="1"/>
    <col min="5640" max="5640" width="21.140625" style="1" bestFit="1" customWidth="1"/>
    <col min="5641" max="5641" width="5.42578125" style="1" customWidth="1"/>
    <col min="5642" max="5649" width="20.85546875" style="1" bestFit="1" customWidth="1"/>
    <col min="5650" max="5658" width="22.140625" style="1" bestFit="1" customWidth="1"/>
    <col min="5659" max="5667" width="21" style="1" bestFit="1" customWidth="1"/>
    <col min="5668" max="5674" width="22.28515625" style="1" bestFit="1" customWidth="1"/>
    <col min="5675" max="5676" width="21" style="1" bestFit="1" customWidth="1"/>
    <col min="5677" max="5685" width="21.28515625" style="1" bestFit="1" customWidth="1"/>
    <col min="5686" max="5694" width="22.42578125" style="1" bestFit="1" customWidth="1"/>
    <col min="5695" max="5703" width="21.28515625" style="1" bestFit="1" customWidth="1"/>
    <col min="5704" max="5712" width="22.42578125" style="1" bestFit="1" customWidth="1"/>
    <col min="5713" max="5721" width="20.28515625" style="1" bestFit="1" customWidth="1"/>
    <col min="5722" max="5730" width="21.42578125" style="1" bestFit="1" customWidth="1"/>
    <col min="5731" max="5888" width="11.42578125" style="1"/>
    <col min="5889" max="5889" width="42.42578125" style="1" customWidth="1"/>
    <col min="5890" max="5890" width="13" style="1" customWidth="1"/>
    <col min="5891" max="5891" width="14.28515625" style="1" customWidth="1"/>
    <col min="5892" max="5892" width="12.42578125" style="1" customWidth="1"/>
    <col min="5893" max="5893" width="17" style="1" customWidth="1"/>
    <col min="5894" max="5894" width="18.5703125" style="1" customWidth="1"/>
    <col min="5895" max="5895" width="15.85546875" style="1" customWidth="1"/>
    <col min="5896" max="5896" width="21.140625" style="1" bestFit="1" customWidth="1"/>
    <col min="5897" max="5897" width="5.42578125" style="1" customWidth="1"/>
    <col min="5898" max="5905" width="20.85546875" style="1" bestFit="1" customWidth="1"/>
    <col min="5906" max="5914" width="22.140625" style="1" bestFit="1" customWidth="1"/>
    <col min="5915" max="5923" width="21" style="1" bestFit="1" customWidth="1"/>
    <col min="5924" max="5930" width="22.28515625" style="1" bestFit="1" customWidth="1"/>
    <col min="5931" max="5932" width="21" style="1" bestFit="1" customWidth="1"/>
    <col min="5933" max="5941" width="21.28515625" style="1" bestFit="1" customWidth="1"/>
    <col min="5942" max="5950" width="22.42578125" style="1" bestFit="1" customWidth="1"/>
    <col min="5951" max="5959" width="21.28515625" style="1" bestFit="1" customWidth="1"/>
    <col min="5960" max="5968" width="22.42578125" style="1" bestFit="1" customWidth="1"/>
    <col min="5969" max="5977" width="20.28515625" style="1" bestFit="1" customWidth="1"/>
    <col min="5978" max="5986" width="21.42578125" style="1" bestFit="1" customWidth="1"/>
    <col min="5987" max="6144" width="11.42578125" style="1"/>
    <col min="6145" max="6145" width="42.42578125" style="1" customWidth="1"/>
    <col min="6146" max="6146" width="13" style="1" customWidth="1"/>
    <col min="6147" max="6147" width="14.28515625" style="1" customWidth="1"/>
    <col min="6148" max="6148" width="12.42578125" style="1" customWidth="1"/>
    <col min="6149" max="6149" width="17" style="1" customWidth="1"/>
    <col min="6150" max="6150" width="18.5703125" style="1" customWidth="1"/>
    <col min="6151" max="6151" width="15.85546875" style="1" customWidth="1"/>
    <col min="6152" max="6152" width="21.140625" style="1" bestFit="1" customWidth="1"/>
    <col min="6153" max="6153" width="5.42578125" style="1" customWidth="1"/>
    <col min="6154" max="6161" width="20.85546875" style="1" bestFit="1" customWidth="1"/>
    <col min="6162" max="6170" width="22.140625" style="1" bestFit="1" customWidth="1"/>
    <col min="6171" max="6179" width="21" style="1" bestFit="1" customWidth="1"/>
    <col min="6180" max="6186" width="22.28515625" style="1" bestFit="1" customWidth="1"/>
    <col min="6187" max="6188" width="21" style="1" bestFit="1" customWidth="1"/>
    <col min="6189" max="6197" width="21.28515625" style="1" bestFit="1" customWidth="1"/>
    <col min="6198" max="6206" width="22.42578125" style="1" bestFit="1" customWidth="1"/>
    <col min="6207" max="6215" width="21.28515625" style="1" bestFit="1" customWidth="1"/>
    <col min="6216" max="6224" width="22.42578125" style="1" bestFit="1" customWidth="1"/>
    <col min="6225" max="6233" width="20.28515625" style="1" bestFit="1" customWidth="1"/>
    <col min="6234" max="6242" width="21.42578125" style="1" bestFit="1" customWidth="1"/>
    <col min="6243" max="6400" width="11.42578125" style="1"/>
    <col min="6401" max="6401" width="42.42578125" style="1" customWidth="1"/>
    <col min="6402" max="6402" width="13" style="1" customWidth="1"/>
    <col min="6403" max="6403" width="14.28515625" style="1" customWidth="1"/>
    <col min="6404" max="6404" width="12.42578125" style="1" customWidth="1"/>
    <col min="6405" max="6405" width="17" style="1" customWidth="1"/>
    <col min="6406" max="6406" width="18.5703125" style="1" customWidth="1"/>
    <col min="6407" max="6407" width="15.85546875" style="1" customWidth="1"/>
    <col min="6408" max="6408" width="21.140625" style="1" bestFit="1" customWidth="1"/>
    <col min="6409" max="6409" width="5.42578125" style="1" customWidth="1"/>
    <col min="6410" max="6417" width="20.85546875" style="1" bestFit="1" customWidth="1"/>
    <col min="6418" max="6426" width="22.140625" style="1" bestFit="1" customWidth="1"/>
    <col min="6427" max="6435" width="21" style="1" bestFit="1" customWidth="1"/>
    <col min="6436" max="6442" width="22.28515625" style="1" bestFit="1" customWidth="1"/>
    <col min="6443" max="6444" width="21" style="1" bestFit="1" customWidth="1"/>
    <col min="6445" max="6453" width="21.28515625" style="1" bestFit="1" customWidth="1"/>
    <col min="6454" max="6462" width="22.42578125" style="1" bestFit="1" customWidth="1"/>
    <col min="6463" max="6471" width="21.28515625" style="1" bestFit="1" customWidth="1"/>
    <col min="6472" max="6480" width="22.42578125" style="1" bestFit="1" customWidth="1"/>
    <col min="6481" max="6489" width="20.28515625" style="1" bestFit="1" customWidth="1"/>
    <col min="6490" max="6498" width="21.42578125" style="1" bestFit="1" customWidth="1"/>
    <col min="6499" max="6656" width="11.42578125" style="1"/>
    <col min="6657" max="6657" width="42.42578125" style="1" customWidth="1"/>
    <col min="6658" max="6658" width="13" style="1" customWidth="1"/>
    <col min="6659" max="6659" width="14.28515625" style="1" customWidth="1"/>
    <col min="6660" max="6660" width="12.42578125" style="1" customWidth="1"/>
    <col min="6661" max="6661" width="17" style="1" customWidth="1"/>
    <col min="6662" max="6662" width="18.5703125" style="1" customWidth="1"/>
    <col min="6663" max="6663" width="15.85546875" style="1" customWidth="1"/>
    <col min="6664" max="6664" width="21.140625" style="1" bestFit="1" customWidth="1"/>
    <col min="6665" max="6665" width="5.42578125" style="1" customWidth="1"/>
    <col min="6666" max="6673" width="20.85546875" style="1" bestFit="1" customWidth="1"/>
    <col min="6674" max="6682" width="22.140625" style="1" bestFit="1" customWidth="1"/>
    <col min="6683" max="6691" width="21" style="1" bestFit="1" customWidth="1"/>
    <col min="6692" max="6698" width="22.28515625" style="1" bestFit="1" customWidth="1"/>
    <col min="6699" max="6700" width="21" style="1" bestFit="1" customWidth="1"/>
    <col min="6701" max="6709" width="21.28515625" style="1" bestFit="1" customWidth="1"/>
    <col min="6710" max="6718" width="22.42578125" style="1" bestFit="1" customWidth="1"/>
    <col min="6719" max="6727" width="21.28515625" style="1" bestFit="1" customWidth="1"/>
    <col min="6728" max="6736" width="22.42578125" style="1" bestFit="1" customWidth="1"/>
    <col min="6737" max="6745" width="20.28515625" style="1" bestFit="1" customWidth="1"/>
    <col min="6746" max="6754" width="21.42578125" style="1" bestFit="1" customWidth="1"/>
    <col min="6755" max="6912" width="11.42578125" style="1"/>
    <col min="6913" max="6913" width="42.42578125" style="1" customWidth="1"/>
    <col min="6914" max="6914" width="13" style="1" customWidth="1"/>
    <col min="6915" max="6915" width="14.28515625" style="1" customWidth="1"/>
    <col min="6916" max="6916" width="12.42578125" style="1" customWidth="1"/>
    <col min="6917" max="6917" width="17" style="1" customWidth="1"/>
    <col min="6918" max="6918" width="18.5703125" style="1" customWidth="1"/>
    <col min="6919" max="6919" width="15.85546875" style="1" customWidth="1"/>
    <col min="6920" max="6920" width="21.140625" style="1" bestFit="1" customWidth="1"/>
    <col min="6921" max="6921" width="5.42578125" style="1" customWidth="1"/>
    <col min="6922" max="6929" width="20.85546875" style="1" bestFit="1" customWidth="1"/>
    <col min="6930" max="6938" width="22.140625" style="1" bestFit="1" customWidth="1"/>
    <col min="6939" max="6947" width="21" style="1" bestFit="1" customWidth="1"/>
    <col min="6948" max="6954" width="22.28515625" style="1" bestFit="1" customWidth="1"/>
    <col min="6955" max="6956" width="21" style="1" bestFit="1" customWidth="1"/>
    <col min="6957" max="6965" width="21.28515625" style="1" bestFit="1" customWidth="1"/>
    <col min="6966" max="6974" width="22.42578125" style="1" bestFit="1" customWidth="1"/>
    <col min="6975" max="6983" width="21.28515625" style="1" bestFit="1" customWidth="1"/>
    <col min="6984" max="6992" width="22.42578125" style="1" bestFit="1" customWidth="1"/>
    <col min="6993" max="7001" width="20.28515625" style="1" bestFit="1" customWidth="1"/>
    <col min="7002" max="7010" width="21.42578125" style="1" bestFit="1" customWidth="1"/>
    <col min="7011" max="7168" width="11.42578125" style="1"/>
    <col min="7169" max="7169" width="42.42578125" style="1" customWidth="1"/>
    <col min="7170" max="7170" width="13" style="1" customWidth="1"/>
    <col min="7171" max="7171" width="14.28515625" style="1" customWidth="1"/>
    <col min="7172" max="7172" width="12.42578125" style="1" customWidth="1"/>
    <col min="7173" max="7173" width="17" style="1" customWidth="1"/>
    <col min="7174" max="7174" width="18.5703125" style="1" customWidth="1"/>
    <col min="7175" max="7175" width="15.85546875" style="1" customWidth="1"/>
    <col min="7176" max="7176" width="21.140625" style="1" bestFit="1" customWidth="1"/>
    <col min="7177" max="7177" width="5.42578125" style="1" customWidth="1"/>
    <col min="7178" max="7185" width="20.85546875" style="1" bestFit="1" customWidth="1"/>
    <col min="7186" max="7194" width="22.140625" style="1" bestFit="1" customWidth="1"/>
    <col min="7195" max="7203" width="21" style="1" bestFit="1" customWidth="1"/>
    <col min="7204" max="7210" width="22.28515625" style="1" bestFit="1" customWidth="1"/>
    <col min="7211" max="7212" width="21" style="1" bestFit="1" customWidth="1"/>
    <col min="7213" max="7221" width="21.28515625" style="1" bestFit="1" customWidth="1"/>
    <col min="7222" max="7230" width="22.42578125" style="1" bestFit="1" customWidth="1"/>
    <col min="7231" max="7239" width="21.28515625" style="1" bestFit="1" customWidth="1"/>
    <col min="7240" max="7248" width="22.42578125" style="1" bestFit="1" customWidth="1"/>
    <col min="7249" max="7257" width="20.28515625" style="1" bestFit="1" customWidth="1"/>
    <col min="7258" max="7266" width="21.42578125" style="1" bestFit="1" customWidth="1"/>
    <col min="7267" max="7424" width="11.42578125" style="1"/>
    <col min="7425" max="7425" width="42.42578125" style="1" customWidth="1"/>
    <col min="7426" max="7426" width="13" style="1" customWidth="1"/>
    <col min="7427" max="7427" width="14.28515625" style="1" customWidth="1"/>
    <col min="7428" max="7428" width="12.42578125" style="1" customWidth="1"/>
    <col min="7429" max="7429" width="17" style="1" customWidth="1"/>
    <col min="7430" max="7430" width="18.5703125" style="1" customWidth="1"/>
    <col min="7431" max="7431" width="15.85546875" style="1" customWidth="1"/>
    <col min="7432" max="7432" width="21.140625" style="1" bestFit="1" customWidth="1"/>
    <col min="7433" max="7433" width="5.42578125" style="1" customWidth="1"/>
    <col min="7434" max="7441" width="20.85546875" style="1" bestFit="1" customWidth="1"/>
    <col min="7442" max="7450" width="22.140625" style="1" bestFit="1" customWidth="1"/>
    <col min="7451" max="7459" width="21" style="1" bestFit="1" customWidth="1"/>
    <col min="7460" max="7466" width="22.28515625" style="1" bestFit="1" customWidth="1"/>
    <col min="7467" max="7468" width="21" style="1" bestFit="1" customWidth="1"/>
    <col min="7469" max="7477" width="21.28515625" style="1" bestFit="1" customWidth="1"/>
    <col min="7478" max="7486" width="22.42578125" style="1" bestFit="1" customWidth="1"/>
    <col min="7487" max="7495" width="21.28515625" style="1" bestFit="1" customWidth="1"/>
    <col min="7496" max="7504" width="22.42578125" style="1" bestFit="1" customWidth="1"/>
    <col min="7505" max="7513" width="20.28515625" style="1" bestFit="1" customWidth="1"/>
    <col min="7514" max="7522" width="21.42578125" style="1" bestFit="1" customWidth="1"/>
    <col min="7523" max="7680" width="11.42578125" style="1"/>
    <col min="7681" max="7681" width="42.42578125" style="1" customWidth="1"/>
    <col min="7682" max="7682" width="13" style="1" customWidth="1"/>
    <col min="7683" max="7683" width="14.28515625" style="1" customWidth="1"/>
    <col min="7684" max="7684" width="12.42578125" style="1" customWidth="1"/>
    <col min="7685" max="7685" width="17" style="1" customWidth="1"/>
    <col min="7686" max="7686" width="18.5703125" style="1" customWidth="1"/>
    <col min="7687" max="7687" width="15.85546875" style="1" customWidth="1"/>
    <col min="7688" max="7688" width="21.140625" style="1" bestFit="1" customWidth="1"/>
    <col min="7689" max="7689" width="5.42578125" style="1" customWidth="1"/>
    <col min="7690" max="7697" width="20.85546875" style="1" bestFit="1" customWidth="1"/>
    <col min="7698" max="7706" width="22.140625" style="1" bestFit="1" customWidth="1"/>
    <col min="7707" max="7715" width="21" style="1" bestFit="1" customWidth="1"/>
    <col min="7716" max="7722" width="22.28515625" style="1" bestFit="1" customWidth="1"/>
    <col min="7723" max="7724" width="21" style="1" bestFit="1" customWidth="1"/>
    <col min="7725" max="7733" width="21.28515625" style="1" bestFit="1" customWidth="1"/>
    <col min="7734" max="7742" width="22.42578125" style="1" bestFit="1" customWidth="1"/>
    <col min="7743" max="7751" width="21.28515625" style="1" bestFit="1" customWidth="1"/>
    <col min="7752" max="7760" width="22.42578125" style="1" bestFit="1" customWidth="1"/>
    <col min="7761" max="7769" width="20.28515625" style="1" bestFit="1" customWidth="1"/>
    <col min="7770" max="7778" width="21.42578125" style="1" bestFit="1" customWidth="1"/>
    <col min="7779" max="7936" width="11.42578125" style="1"/>
    <col min="7937" max="7937" width="42.42578125" style="1" customWidth="1"/>
    <col min="7938" max="7938" width="13" style="1" customWidth="1"/>
    <col min="7939" max="7939" width="14.28515625" style="1" customWidth="1"/>
    <col min="7940" max="7940" width="12.42578125" style="1" customWidth="1"/>
    <col min="7941" max="7941" width="17" style="1" customWidth="1"/>
    <col min="7942" max="7942" width="18.5703125" style="1" customWidth="1"/>
    <col min="7943" max="7943" width="15.85546875" style="1" customWidth="1"/>
    <col min="7944" max="7944" width="21.140625" style="1" bestFit="1" customWidth="1"/>
    <col min="7945" max="7945" width="5.42578125" style="1" customWidth="1"/>
    <col min="7946" max="7953" width="20.85546875" style="1" bestFit="1" customWidth="1"/>
    <col min="7954" max="7962" width="22.140625" style="1" bestFit="1" customWidth="1"/>
    <col min="7963" max="7971" width="21" style="1" bestFit="1" customWidth="1"/>
    <col min="7972" max="7978" width="22.28515625" style="1" bestFit="1" customWidth="1"/>
    <col min="7979" max="7980" width="21" style="1" bestFit="1" customWidth="1"/>
    <col min="7981" max="7989" width="21.28515625" style="1" bestFit="1" customWidth="1"/>
    <col min="7990" max="7998" width="22.42578125" style="1" bestFit="1" customWidth="1"/>
    <col min="7999" max="8007" width="21.28515625" style="1" bestFit="1" customWidth="1"/>
    <col min="8008" max="8016" width="22.42578125" style="1" bestFit="1" customWidth="1"/>
    <col min="8017" max="8025" width="20.28515625" style="1" bestFit="1" customWidth="1"/>
    <col min="8026" max="8034" width="21.42578125" style="1" bestFit="1" customWidth="1"/>
    <col min="8035" max="8192" width="11.42578125" style="1"/>
    <col min="8193" max="8193" width="42.42578125" style="1" customWidth="1"/>
    <col min="8194" max="8194" width="13" style="1" customWidth="1"/>
    <col min="8195" max="8195" width="14.28515625" style="1" customWidth="1"/>
    <col min="8196" max="8196" width="12.42578125" style="1" customWidth="1"/>
    <col min="8197" max="8197" width="17" style="1" customWidth="1"/>
    <col min="8198" max="8198" width="18.5703125" style="1" customWidth="1"/>
    <col min="8199" max="8199" width="15.85546875" style="1" customWidth="1"/>
    <col min="8200" max="8200" width="21.140625" style="1" bestFit="1" customWidth="1"/>
    <col min="8201" max="8201" width="5.42578125" style="1" customWidth="1"/>
    <col min="8202" max="8209" width="20.85546875" style="1" bestFit="1" customWidth="1"/>
    <col min="8210" max="8218" width="22.140625" style="1" bestFit="1" customWidth="1"/>
    <col min="8219" max="8227" width="21" style="1" bestFit="1" customWidth="1"/>
    <col min="8228" max="8234" width="22.28515625" style="1" bestFit="1" customWidth="1"/>
    <col min="8235" max="8236" width="21" style="1" bestFit="1" customWidth="1"/>
    <col min="8237" max="8245" width="21.28515625" style="1" bestFit="1" customWidth="1"/>
    <col min="8246" max="8254" width="22.42578125" style="1" bestFit="1" customWidth="1"/>
    <col min="8255" max="8263" width="21.28515625" style="1" bestFit="1" customWidth="1"/>
    <col min="8264" max="8272" width="22.42578125" style="1" bestFit="1" customWidth="1"/>
    <col min="8273" max="8281" width="20.28515625" style="1" bestFit="1" customWidth="1"/>
    <col min="8282" max="8290" width="21.42578125" style="1" bestFit="1" customWidth="1"/>
    <col min="8291" max="8448" width="11.42578125" style="1"/>
    <col min="8449" max="8449" width="42.42578125" style="1" customWidth="1"/>
    <col min="8450" max="8450" width="13" style="1" customWidth="1"/>
    <col min="8451" max="8451" width="14.28515625" style="1" customWidth="1"/>
    <col min="8452" max="8452" width="12.42578125" style="1" customWidth="1"/>
    <col min="8453" max="8453" width="17" style="1" customWidth="1"/>
    <col min="8454" max="8454" width="18.5703125" style="1" customWidth="1"/>
    <col min="8455" max="8455" width="15.85546875" style="1" customWidth="1"/>
    <col min="8456" max="8456" width="21.140625" style="1" bestFit="1" customWidth="1"/>
    <col min="8457" max="8457" width="5.42578125" style="1" customWidth="1"/>
    <col min="8458" max="8465" width="20.85546875" style="1" bestFit="1" customWidth="1"/>
    <col min="8466" max="8474" width="22.140625" style="1" bestFit="1" customWidth="1"/>
    <col min="8475" max="8483" width="21" style="1" bestFit="1" customWidth="1"/>
    <col min="8484" max="8490" width="22.28515625" style="1" bestFit="1" customWidth="1"/>
    <col min="8491" max="8492" width="21" style="1" bestFit="1" customWidth="1"/>
    <col min="8493" max="8501" width="21.28515625" style="1" bestFit="1" customWidth="1"/>
    <col min="8502" max="8510" width="22.42578125" style="1" bestFit="1" customWidth="1"/>
    <col min="8511" max="8519" width="21.28515625" style="1" bestFit="1" customWidth="1"/>
    <col min="8520" max="8528" width="22.42578125" style="1" bestFit="1" customWidth="1"/>
    <col min="8529" max="8537" width="20.28515625" style="1" bestFit="1" customWidth="1"/>
    <col min="8538" max="8546" width="21.42578125" style="1" bestFit="1" customWidth="1"/>
    <col min="8547" max="8704" width="11.42578125" style="1"/>
    <col min="8705" max="8705" width="42.42578125" style="1" customWidth="1"/>
    <col min="8706" max="8706" width="13" style="1" customWidth="1"/>
    <col min="8707" max="8707" width="14.28515625" style="1" customWidth="1"/>
    <col min="8708" max="8708" width="12.42578125" style="1" customWidth="1"/>
    <col min="8709" max="8709" width="17" style="1" customWidth="1"/>
    <col min="8710" max="8710" width="18.5703125" style="1" customWidth="1"/>
    <col min="8711" max="8711" width="15.85546875" style="1" customWidth="1"/>
    <col min="8712" max="8712" width="21.140625" style="1" bestFit="1" customWidth="1"/>
    <col min="8713" max="8713" width="5.42578125" style="1" customWidth="1"/>
    <col min="8714" max="8721" width="20.85546875" style="1" bestFit="1" customWidth="1"/>
    <col min="8722" max="8730" width="22.140625" style="1" bestFit="1" customWidth="1"/>
    <col min="8731" max="8739" width="21" style="1" bestFit="1" customWidth="1"/>
    <col min="8740" max="8746" width="22.28515625" style="1" bestFit="1" customWidth="1"/>
    <col min="8747" max="8748" width="21" style="1" bestFit="1" customWidth="1"/>
    <col min="8749" max="8757" width="21.28515625" style="1" bestFit="1" customWidth="1"/>
    <col min="8758" max="8766" width="22.42578125" style="1" bestFit="1" customWidth="1"/>
    <col min="8767" max="8775" width="21.28515625" style="1" bestFit="1" customWidth="1"/>
    <col min="8776" max="8784" width="22.42578125" style="1" bestFit="1" customWidth="1"/>
    <col min="8785" max="8793" width="20.28515625" style="1" bestFit="1" customWidth="1"/>
    <col min="8794" max="8802" width="21.42578125" style="1" bestFit="1" customWidth="1"/>
    <col min="8803" max="8960" width="11.42578125" style="1"/>
    <col min="8961" max="8961" width="42.42578125" style="1" customWidth="1"/>
    <col min="8962" max="8962" width="13" style="1" customWidth="1"/>
    <col min="8963" max="8963" width="14.28515625" style="1" customWidth="1"/>
    <col min="8964" max="8964" width="12.42578125" style="1" customWidth="1"/>
    <col min="8965" max="8965" width="17" style="1" customWidth="1"/>
    <col min="8966" max="8966" width="18.5703125" style="1" customWidth="1"/>
    <col min="8967" max="8967" width="15.85546875" style="1" customWidth="1"/>
    <col min="8968" max="8968" width="21.140625" style="1" bestFit="1" customWidth="1"/>
    <col min="8969" max="8969" width="5.42578125" style="1" customWidth="1"/>
    <col min="8970" max="8977" width="20.85546875" style="1" bestFit="1" customWidth="1"/>
    <col min="8978" max="8986" width="22.140625" style="1" bestFit="1" customWidth="1"/>
    <col min="8987" max="8995" width="21" style="1" bestFit="1" customWidth="1"/>
    <col min="8996" max="9002" width="22.28515625" style="1" bestFit="1" customWidth="1"/>
    <col min="9003" max="9004" width="21" style="1" bestFit="1" customWidth="1"/>
    <col min="9005" max="9013" width="21.28515625" style="1" bestFit="1" customWidth="1"/>
    <col min="9014" max="9022" width="22.42578125" style="1" bestFit="1" customWidth="1"/>
    <col min="9023" max="9031" width="21.28515625" style="1" bestFit="1" customWidth="1"/>
    <col min="9032" max="9040" width="22.42578125" style="1" bestFit="1" customWidth="1"/>
    <col min="9041" max="9049" width="20.28515625" style="1" bestFit="1" customWidth="1"/>
    <col min="9050" max="9058" width="21.42578125" style="1" bestFit="1" customWidth="1"/>
    <col min="9059" max="9216" width="11.42578125" style="1"/>
    <col min="9217" max="9217" width="42.42578125" style="1" customWidth="1"/>
    <col min="9218" max="9218" width="13" style="1" customWidth="1"/>
    <col min="9219" max="9219" width="14.28515625" style="1" customWidth="1"/>
    <col min="9220" max="9220" width="12.42578125" style="1" customWidth="1"/>
    <col min="9221" max="9221" width="17" style="1" customWidth="1"/>
    <col min="9222" max="9222" width="18.5703125" style="1" customWidth="1"/>
    <col min="9223" max="9223" width="15.85546875" style="1" customWidth="1"/>
    <col min="9224" max="9224" width="21.140625" style="1" bestFit="1" customWidth="1"/>
    <col min="9225" max="9225" width="5.42578125" style="1" customWidth="1"/>
    <col min="9226" max="9233" width="20.85546875" style="1" bestFit="1" customWidth="1"/>
    <col min="9234" max="9242" width="22.140625" style="1" bestFit="1" customWidth="1"/>
    <col min="9243" max="9251" width="21" style="1" bestFit="1" customWidth="1"/>
    <col min="9252" max="9258" width="22.28515625" style="1" bestFit="1" customWidth="1"/>
    <col min="9259" max="9260" width="21" style="1" bestFit="1" customWidth="1"/>
    <col min="9261" max="9269" width="21.28515625" style="1" bestFit="1" customWidth="1"/>
    <col min="9270" max="9278" width="22.42578125" style="1" bestFit="1" customWidth="1"/>
    <col min="9279" max="9287" width="21.28515625" style="1" bestFit="1" customWidth="1"/>
    <col min="9288" max="9296" width="22.42578125" style="1" bestFit="1" customWidth="1"/>
    <col min="9297" max="9305" width="20.28515625" style="1" bestFit="1" customWidth="1"/>
    <col min="9306" max="9314" width="21.42578125" style="1" bestFit="1" customWidth="1"/>
    <col min="9315" max="9472" width="11.42578125" style="1"/>
    <col min="9473" max="9473" width="42.42578125" style="1" customWidth="1"/>
    <col min="9474" max="9474" width="13" style="1" customWidth="1"/>
    <col min="9475" max="9475" width="14.28515625" style="1" customWidth="1"/>
    <col min="9476" max="9476" width="12.42578125" style="1" customWidth="1"/>
    <col min="9477" max="9477" width="17" style="1" customWidth="1"/>
    <col min="9478" max="9478" width="18.5703125" style="1" customWidth="1"/>
    <col min="9479" max="9479" width="15.85546875" style="1" customWidth="1"/>
    <col min="9480" max="9480" width="21.140625" style="1" bestFit="1" customWidth="1"/>
    <col min="9481" max="9481" width="5.42578125" style="1" customWidth="1"/>
    <col min="9482" max="9489" width="20.85546875" style="1" bestFit="1" customWidth="1"/>
    <col min="9490" max="9498" width="22.140625" style="1" bestFit="1" customWidth="1"/>
    <col min="9499" max="9507" width="21" style="1" bestFit="1" customWidth="1"/>
    <col min="9508" max="9514" width="22.28515625" style="1" bestFit="1" customWidth="1"/>
    <col min="9515" max="9516" width="21" style="1" bestFit="1" customWidth="1"/>
    <col min="9517" max="9525" width="21.28515625" style="1" bestFit="1" customWidth="1"/>
    <col min="9526" max="9534" width="22.42578125" style="1" bestFit="1" customWidth="1"/>
    <col min="9535" max="9543" width="21.28515625" style="1" bestFit="1" customWidth="1"/>
    <col min="9544" max="9552" width="22.42578125" style="1" bestFit="1" customWidth="1"/>
    <col min="9553" max="9561" width="20.28515625" style="1" bestFit="1" customWidth="1"/>
    <col min="9562" max="9570" width="21.42578125" style="1" bestFit="1" customWidth="1"/>
    <col min="9571" max="9728" width="11.42578125" style="1"/>
    <col min="9729" max="9729" width="42.42578125" style="1" customWidth="1"/>
    <col min="9730" max="9730" width="13" style="1" customWidth="1"/>
    <col min="9731" max="9731" width="14.28515625" style="1" customWidth="1"/>
    <col min="9732" max="9732" width="12.42578125" style="1" customWidth="1"/>
    <col min="9733" max="9733" width="17" style="1" customWidth="1"/>
    <col min="9734" max="9734" width="18.5703125" style="1" customWidth="1"/>
    <col min="9735" max="9735" width="15.85546875" style="1" customWidth="1"/>
    <col min="9736" max="9736" width="21.140625" style="1" bestFit="1" customWidth="1"/>
    <col min="9737" max="9737" width="5.42578125" style="1" customWidth="1"/>
    <col min="9738" max="9745" width="20.85546875" style="1" bestFit="1" customWidth="1"/>
    <col min="9746" max="9754" width="22.140625" style="1" bestFit="1" customWidth="1"/>
    <col min="9755" max="9763" width="21" style="1" bestFit="1" customWidth="1"/>
    <col min="9764" max="9770" width="22.28515625" style="1" bestFit="1" customWidth="1"/>
    <col min="9771" max="9772" width="21" style="1" bestFit="1" customWidth="1"/>
    <col min="9773" max="9781" width="21.28515625" style="1" bestFit="1" customWidth="1"/>
    <col min="9782" max="9790" width="22.42578125" style="1" bestFit="1" customWidth="1"/>
    <col min="9791" max="9799" width="21.28515625" style="1" bestFit="1" customWidth="1"/>
    <col min="9800" max="9808" width="22.42578125" style="1" bestFit="1" customWidth="1"/>
    <col min="9809" max="9817" width="20.28515625" style="1" bestFit="1" customWidth="1"/>
    <col min="9818" max="9826" width="21.42578125" style="1" bestFit="1" customWidth="1"/>
    <col min="9827" max="9984" width="11.42578125" style="1"/>
    <col min="9985" max="9985" width="42.42578125" style="1" customWidth="1"/>
    <col min="9986" max="9986" width="13" style="1" customWidth="1"/>
    <col min="9987" max="9987" width="14.28515625" style="1" customWidth="1"/>
    <col min="9988" max="9988" width="12.42578125" style="1" customWidth="1"/>
    <col min="9989" max="9989" width="17" style="1" customWidth="1"/>
    <col min="9990" max="9990" width="18.5703125" style="1" customWidth="1"/>
    <col min="9991" max="9991" width="15.85546875" style="1" customWidth="1"/>
    <col min="9992" max="9992" width="21.140625" style="1" bestFit="1" customWidth="1"/>
    <col min="9993" max="9993" width="5.42578125" style="1" customWidth="1"/>
    <col min="9994" max="10001" width="20.85546875" style="1" bestFit="1" customWidth="1"/>
    <col min="10002" max="10010" width="22.140625" style="1" bestFit="1" customWidth="1"/>
    <col min="10011" max="10019" width="21" style="1" bestFit="1" customWidth="1"/>
    <col min="10020" max="10026" width="22.28515625" style="1" bestFit="1" customWidth="1"/>
    <col min="10027" max="10028" width="21" style="1" bestFit="1" customWidth="1"/>
    <col min="10029" max="10037" width="21.28515625" style="1" bestFit="1" customWidth="1"/>
    <col min="10038" max="10046" width="22.42578125" style="1" bestFit="1" customWidth="1"/>
    <col min="10047" max="10055" width="21.28515625" style="1" bestFit="1" customWidth="1"/>
    <col min="10056" max="10064" width="22.42578125" style="1" bestFit="1" customWidth="1"/>
    <col min="10065" max="10073" width="20.28515625" style="1" bestFit="1" customWidth="1"/>
    <col min="10074" max="10082" width="21.42578125" style="1" bestFit="1" customWidth="1"/>
    <col min="10083" max="10240" width="11.42578125" style="1"/>
    <col min="10241" max="10241" width="42.42578125" style="1" customWidth="1"/>
    <col min="10242" max="10242" width="13" style="1" customWidth="1"/>
    <col min="10243" max="10243" width="14.28515625" style="1" customWidth="1"/>
    <col min="10244" max="10244" width="12.42578125" style="1" customWidth="1"/>
    <col min="10245" max="10245" width="17" style="1" customWidth="1"/>
    <col min="10246" max="10246" width="18.5703125" style="1" customWidth="1"/>
    <col min="10247" max="10247" width="15.85546875" style="1" customWidth="1"/>
    <col min="10248" max="10248" width="21.140625" style="1" bestFit="1" customWidth="1"/>
    <col min="10249" max="10249" width="5.42578125" style="1" customWidth="1"/>
    <col min="10250" max="10257" width="20.85546875" style="1" bestFit="1" customWidth="1"/>
    <col min="10258" max="10266" width="22.140625" style="1" bestFit="1" customWidth="1"/>
    <col min="10267" max="10275" width="21" style="1" bestFit="1" customWidth="1"/>
    <col min="10276" max="10282" width="22.28515625" style="1" bestFit="1" customWidth="1"/>
    <col min="10283" max="10284" width="21" style="1" bestFit="1" customWidth="1"/>
    <col min="10285" max="10293" width="21.28515625" style="1" bestFit="1" customWidth="1"/>
    <col min="10294" max="10302" width="22.42578125" style="1" bestFit="1" customWidth="1"/>
    <col min="10303" max="10311" width="21.28515625" style="1" bestFit="1" customWidth="1"/>
    <col min="10312" max="10320" width="22.42578125" style="1" bestFit="1" customWidth="1"/>
    <col min="10321" max="10329" width="20.28515625" style="1" bestFit="1" customWidth="1"/>
    <col min="10330" max="10338" width="21.42578125" style="1" bestFit="1" customWidth="1"/>
    <col min="10339" max="10496" width="11.42578125" style="1"/>
    <col min="10497" max="10497" width="42.42578125" style="1" customWidth="1"/>
    <col min="10498" max="10498" width="13" style="1" customWidth="1"/>
    <col min="10499" max="10499" width="14.28515625" style="1" customWidth="1"/>
    <col min="10500" max="10500" width="12.42578125" style="1" customWidth="1"/>
    <col min="10501" max="10501" width="17" style="1" customWidth="1"/>
    <col min="10502" max="10502" width="18.5703125" style="1" customWidth="1"/>
    <col min="10503" max="10503" width="15.85546875" style="1" customWidth="1"/>
    <col min="10504" max="10504" width="21.140625" style="1" bestFit="1" customWidth="1"/>
    <col min="10505" max="10505" width="5.42578125" style="1" customWidth="1"/>
    <col min="10506" max="10513" width="20.85546875" style="1" bestFit="1" customWidth="1"/>
    <col min="10514" max="10522" width="22.140625" style="1" bestFit="1" customWidth="1"/>
    <col min="10523" max="10531" width="21" style="1" bestFit="1" customWidth="1"/>
    <col min="10532" max="10538" width="22.28515625" style="1" bestFit="1" customWidth="1"/>
    <col min="10539" max="10540" width="21" style="1" bestFit="1" customWidth="1"/>
    <col min="10541" max="10549" width="21.28515625" style="1" bestFit="1" customWidth="1"/>
    <col min="10550" max="10558" width="22.42578125" style="1" bestFit="1" customWidth="1"/>
    <col min="10559" max="10567" width="21.28515625" style="1" bestFit="1" customWidth="1"/>
    <col min="10568" max="10576" width="22.42578125" style="1" bestFit="1" customWidth="1"/>
    <col min="10577" max="10585" width="20.28515625" style="1" bestFit="1" customWidth="1"/>
    <col min="10586" max="10594" width="21.42578125" style="1" bestFit="1" customWidth="1"/>
    <col min="10595" max="10752" width="11.42578125" style="1"/>
    <col min="10753" max="10753" width="42.42578125" style="1" customWidth="1"/>
    <col min="10754" max="10754" width="13" style="1" customWidth="1"/>
    <col min="10755" max="10755" width="14.28515625" style="1" customWidth="1"/>
    <col min="10756" max="10756" width="12.42578125" style="1" customWidth="1"/>
    <col min="10757" max="10757" width="17" style="1" customWidth="1"/>
    <col min="10758" max="10758" width="18.5703125" style="1" customWidth="1"/>
    <col min="10759" max="10759" width="15.85546875" style="1" customWidth="1"/>
    <col min="10760" max="10760" width="21.140625" style="1" bestFit="1" customWidth="1"/>
    <col min="10761" max="10761" width="5.42578125" style="1" customWidth="1"/>
    <col min="10762" max="10769" width="20.85546875" style="1" bestFit="1" customWidth="1"/>
    <col min="10770" max="10778" width="22.140625" style="1" bestFit="1" customWidth="1"/>
    <col min="10779" max="10787" width="21" style="1" bestFit="1" customWidth="1"/>
    <col min="10788" max="10794" width="22.28515625" style="1" bestFit="1" customWidth="1"/>
    <col min="10795" max="10796" width="21" style="1" bestFit="1" customWidth="1"/>
    <col min="10797" max="10805" width="21.28515625" style="1" bestFit="1" customWidth="1"/>
    <col min="10806" max="10814" width="22.42578125" style="1" bestFit="1" customWidth="1"/>
    <col min="10815" max="10823" width="21.28515625" style="1" bestFit="1" customWidth="1"/>
    <col min="10824" max="10832" width="22.42578125" style="1" bestFit="1" customWidth="1"/>
    <col min="10833" max="10841" width="20.28515625" style="1" bestFit="1" customWidth="1"/>
    <col min="10842" max="10850" width="21.42578125" style="1" bestFit="1" customWidth="1"/>
    <col min="10851" max="11008" width="11.42578125" style="1"/>
    <col min="11009" max="11009" width="42.42578125" style="1" customWidth="1"/>
    <col min="11010" max="11010" width="13" style="1" customWidth="1"/>
    <col min="11011" max="11011" width="14.28515625" style="1" customWidth="1"/>
    <col min="11012" max="11012" width="12.42578125" style="1" customWidth="1"/>
    <col min="11013" max="11013" width="17" style="1" customWidth="1"/>
    <col min="11014" max="11014" width="18.5703125" style="1" customWidth="1"/>
    <col min="11015" max="11015" width="15.85546875" style="1" customWidth="1"/>
    <col min="11016" max="11016" width="21.140625" style="1" bestFit="1" customWidth="1"/>
    <col min="11017" max="11017" width="5.42578125" style="1" customWidth="1"/>
    <col min="11018" max="11025" width="20.85546875" style="1" bestFit="1" customWidth="1"/>
    <col min="11026" max="11034" width="22.140625" style="1" bestFit="1" customWidth="1"/>
    <col min="11035" max="11043" width="21" style="1" bestFit="1" customWidth="1"/>
    <col min="11044" max="11050" width="22.28515625" style="1" bestFit="1" customWidth="1"/>
    <col min="11051" max="11052" width="21" style="1" bestFit="1" customWidth="1"/>
    <col min="11053" max="11061" width="21.28515625" style="1" bestFit="1" customWidth="1"/>
    <col min="11062" max="11070" width="22.42578125" style="1" bestFit="1" customWidth="1"/>
    <col min="11071" max="11079" width="21.28515625" style="1" bestFit="1" customWidth="1"/>
    <col min="11080" max="11088" width="22.42578125" style="1" bestFit="1" customWidth="1"/>
    <col min="11089" max="11097" width="20.28515625" style="1" bestFit="1" customWidth="1"/>
    <col min="11098" max="11106" width="21.42578125" style="1" bestFit="1" customWidth="1"/>
    <col min="11107" max="11264" width="11.42578125" style="1"/>
    <col min="11265" max="11265" width="42.42578125" style="1" customWidth="1"/>
    <col min="11266" max="11266" width="13" style="1" customWidth="1"/>
    <col min="11267" max="11267" width="14.28515625" style="1" customWidth="1"/>
    <col min="11268" max="11268" width="12.42578125" style="1" customWidth="1"/>
    <col min="11269" max="11269" width="17" style="1" customWidth="1"/>
    <col min="11270" max="11270" width="18.5703125" style="1" customWidth="1"/>
    <col min="11271" max="11271" width="15.85546875" style="1" customWidth="1"/>
    <col min="11272" max="11272" width="21.140625" style="1" bestFit="1" customWidth="1"/>
    <col min="11273" max="11273" width="5.42578125" style="1" customWidth="1"/>
    <col min="11274" max="11281" width="20.85546875" style="1" bestFit="1" customWidth="1"/>
    <col min="11282" max="11290" width="22.140625" style="1" bestFit="1" customWidth="1"/>
    <col min="11291" max="11299" width="21" style="1" bestFit="1" customWidth="1"/>
    <col min="11300" max="11306" width="22.28515625" style="1" bestFit="1" customWidth="1"/>
    <col min="11307" max="11308" width="21" style="1" bestFit="1" customWidth="1"/>
    <col min="11309" max="11317" width="21.28515625" style="1" bestFit="1" customWidth="1"/>
    <col min="11318" max="11326" width="22.42578125" style="1" bestFit="1" customWidth="1"/>
    <col min="11327" max="11335" width="21.28515625" style="1" bestFit="1" customWidth="1"/>
    <col min="11336" max="11344" width="22.42578125" style="1" bestFit="1" customWidth="1"/>
    <col min="11345" max="11353" width="20.28515625" style="1" bestFit="1" customWidth="1"/>
    <col min="11354" max="11362" width="21.42578125" style="1" bestFit="1" customWidth="1"/>
    <col min="11363" max="11520" width="11.42578125" style="1"/>
    <col min="11521" max="11521" width="42.42578125" style="1" customWidth="1"/>
    <col min="11522" max="11522" width="13" style="1" customWidth="1"/>
    <col min="11523" max="11523" width="14.28515625" style="1" customWidth="1"/>
    <col min="11524" max="11524" width="12.42578125" style="1" customWidth="1"/>
    <col min="11525" max="11525" width="17" style="1" customWidth="1"/>
    <col min="11526" max="11526" width="18.5703125" style="1" customWidth="1"/>
    <col min="11527" max="11527" width="15.85546875" style="1" customWidth="1"/>
    <col min="11528" max="11528" width="21.140625" style="1" bestFit="1" customWidth="1"/>
    <col min="11529" max="11529" width="5.42578125" style="1" customWidth="1"/>
    <col min="11530" max="11537" width="20.85546875" style="1" bestFit="1" customWidth="1"/>
    <col min="11538" max="11546" width="22.140625" style="1" bestFit="1" customWidth="1"/>
    <col min="11547" max="11555" width="21" style="1" bestFit="1" customWidth="1"/>
    <col min="11556" max="11562" width="22.28515625" style="1" bestFit="1" customWidth="1"/>
    <col min="11563" max="11564" width="21" style="1" bestFit="1" customWidth="1"/>
    <col min="11565" max="11573" width="21.28515625" style="1" bestFit="1" customWidth="1"/>
    <col min="11574" max="11582" width="22.42578125" style="1" bestFit="1" customWidth="1"/>
    <col min="11583" max="11591" width="21.28515625" style="1" bestFit="1" customWidth="1"/>
    <col min="11592" max="11600" width="22.42578125" style="1" bestFit="1" customWidth="1"/>
    <col min="11601" max="11609" width="20.28515625" style="1" bestFit="1" customWidth="1"/>
    <col min="11610" max="11618" width="21.42578125" style="1" bestFit="1" customWidth="1"/>
    <col min="11619" max="11776" width="11.42578125" style="1"/>
    <col min="11777" max="11777" width="42.42578125" style="1" customWidth="1"/>
    <col min="11778" max="11778" width="13" style="1" customWidth="1"/>
    <col min="11779" max="11779" width="14.28515625" style="1" customWidth="1"/>
    <col min="11780" max="11780" width="12.42578125" style="1" customWidth="1"/>
    <col min="11781" max="11781" width="17" style="1" customWidth="1"/>
    <col min="11782" max="11782" width="18.5703125" style="1" customWidth="1"/>
    <col min="11783" max="11783" width="15.85546875" style="1" customWidth="1"/>
    <col min="11784" max="11784" width="21.140625" style="1" bestFit="1" customWidth="1"/>
    <col min="11785" max="11785" width="5.42578125" style="1" customWidth="1"/>
    <col min="11786" max="11793" width="20.85546875" style="1" bestFit="1" customWidth="1"/>
    <col min="11794" max="11802" width="22.140625" style="1" bestFit="1" customWidth="1"/>
    <col min="11803" max="11811" width="21" style="1" bestFit="1" customWidth="1"/>
    <col min="11812" max="11818" width="22.28515625" style="1" bestFit="1" customWidth="1"/>
    <col min="11819" max="11820" width="21" style="1" bestFit="1" customWidth="1"/>
    <col min="11821" max="11829" width="21.28515625" style="1" bestFit="1" customWidth="1"/>
    <col min="11830" max="11838" width="22.42578125" style="1" bestFit="1" customWidth="1"/>
    <col min="11839" max="11847" width="21.28515625" style="1" bestFit="1" customWidth="1"/>
    <col min="11848" max="11856" width="22.42578125" style="1" bestFit="1" customWidth="1"/>
    <col min="11857" max="11865" width="20.28515625" style="1" bestFit="1" customWidth="1"/>
    <col min="11866" max="11874" width="21.42578125" style="1" bestFit="1" customWidth="1"/>
    <col min="11875" max="12032" width="11.42578125" style="1"/>
    <col min="12033" max="12033" width="42.42578125" style="1" customWidth="1"/>
    <col min="12034" max="12034" width="13" style="1" customWidth="1"/>
    <col min="12035" max="12035" width="14.28515625" style="1" customWidth="1"/>
    <col min="12036" max="12036" width="12.42578125" style="1" customWidth="1"/>
    <col min="12037" max="12037" width="17" style="1" customWidth="1"/>
    <col min="12038" max="12038" width="18.5703125" style="1" customWidth="1"/>
    <col min="12039" max="12039" width="15.85546875" style="1" customWidth="1"/>
    <col min="12040" max="12040" width="21.140625" style="1" bestFit="1" customWidth="1"/>
    <col min="12041" max="12041" width="5.42578125" style="1" customWidth="1"/>
    <col min="12042" max="12049" width="20.85546875" style="1" bestFit="1" customWidth="1"/>
    <col min="12050" max="12058" width="22.140625" style="1" bestFit="1" customWidth="1"/>
    <col min="12059" max="12067" width="21" style="1" bestFit="1" customWidth="1"/>
    <col min="12068" max="12074" width="22.28515625" style="1" bestFit="1" customWidth="1"/>
    <col min="12075" max="12076" width="21" style="1" bestFit="1" customWidth="1"/>
    <col min="12077" max="12085" width="21.28515625" style="1" bestFit="1" customWidth="1"/>
    <col min="12086" max="12094" width="22.42578125" style="1" bestFit="1" customWidth="1"/>
    <col min="12095" max="12103" width="21.28515625" style="1" bestFit="1" customWidth="1"/>
    <col min="12104" max="12112" width="22.42578125" style="1" bestFit="1" customWidth="1"/>
    <col min="12113" max="12121" width="20.28515625" style="1" bestFit="1" customWidth="1"/>
    <col min="12122" max="12130" width="21.42578125" style="1" bestFit="1" customWidth="1"/>
    <col min="12131" max="12288" width="11.42578125" style="1"/>
    <col min="12289" max="12289" width="42.42578125" style="1" customWidth="1"/>
    <col min="12290" max="12290" width="13" style="1" customWidth="1"/>
    <col min="12291" max="12291" width="14.28515625" style="1" customWidth="1"/>
    <col min="12292" max="12292" width="12.42578125" style="1" customWidth="1"/>
    <col min="12293" max="12293" width="17" style="1" customWidth="1"/>
    <col min="12294" max="12294" width="18.5703125" style="1" customWidth="1"/>
    <col min="12295" max="12295" width="15.85546875" style="1" customWidth="1"/>
    <col min="12296" max="12296" width="21.140625" style="1" bestFit="1" customWidth="1"/>
    <col min="12297" max="12297" width="5.42578125" style="1" customWidth="1"/>
    <col min="12298" max="12305" width="20.85546875" style="1" bestFit="1" customWidth="1"/>
    <col min="12306" max="12314" width="22.140625" style="1" bestFit="1" customWidth="1"/>
    <col min="12315" max="12323" width="21" style="1" bestFit="1" customWidth="1"/>
    <col min="12324" max="12330" width="22.28515625" style="1" bestFit="1" customWidth="1"/>
    <col min="12331" max="12332" width="21" style="1" bestFit="1" customWidth="1"/>
    <col min="12333" max="12341" width="21.28515625" style="1" bestFit="1" customWidth="1"/>
    <col min="12342" max="12350" width="22.42578125" style="1" bestFit="1" customWidth="1"/>
    <col min="12351" max="12359" width="21.28515625" style="1" bestFit="1" customWidth="1"/>
    <col min="12360" max="12368" width="22.42578125" style="1" bestFit="1" customWidth="1"/>
    <col min="12369" max="12377" width="20.28515625" style="1" bestFit="1" customWidth="1"/>
    <col min="12378" max="12386" width="21.42578125" style="1" bestFit="1" customWidth="1"/>
    <col min="12387" max="12544" width="11.42578125" style="1"/>
    <col min="12545" max="12545" width="42.42578125" style="1" customWidth="1"/>
    <col min="12546" max="12546" width="13" style="1" customWidth="1"/>
    <col min="12547" max="12547" width="14.28515625" style="1" customWidth="1"/>
    <col min="12548" max="12548" width="12.42578125" style="1" customWidth="1"/>
    <col min="12549" max="12549" width="17" style="1" customWidth="1"/>
    <col min="12550" max="12550" width="18.5703125" style="1" customWidth="1"/>
    <col min="12551" max="12551" width="15.85546875" style="1" customWidth="1"/>
    <col min="12552" max="12552" width="21.140625" style="1" bestFit="1" customWidth="1"/>
    <col min="12553" max="12553" width="5.42578125" style="1" customWidth="1"/>
    <col min="12554" max="12561" width="20.85546875" style="1" bestFit="1" customWidth="1"/>
    <col min="12562" max="12570" width="22.140625" style="1" bestFit="1" customWidth="1"/>
    <col min="12571" max="12579" width="21" style="1" bestFit="1" customWidth="1"/>
    <col min="12580" max="12586" width="22.28515625" style="1" bestFit="1" customWidth="1"/>
    <col min="12587" max="12588" width="21" style="1" bestFit="1" customWidth="1"/>
    <col min="12589" max="12597" width="21.28515625" style="1" bestFit="1" customWidth="1"/>
    <col min="12598" max="12606" width="22.42578125" style="1" bestFit="1" customWidth="1"/>
    <col min="12607" max="12615" width="21.28515625" style="1" bestFit="1" customWidth="1"/>
    <col min="12616" max="12624" width="22.42578125" style="1" bestFit="1" customWidth="1"/>
    <col min="12625" max="12633" width="20.28515625" style="1" bestFit="1" customWidth="1"/>
    <col min="12634" max="12642" width="21.42578125" style="1" bestFit="1" customWidth="1"/>
    <col min="12643" max="12800" width="11.42578125" style="1"/>
    <col min="12801" max="12801" width="42.42578125" style="1" customWidth="1"/>
    <col min="12802" max="12802" width="13" style="1" customWidth="1"/>
    <col min="12803" max="12803" width="14.28515625" style="1" customWidth="1"/>
    <col min="12804" max="12804" width="12.42578125" style="1" customWidth="1"/>
    <col min="12805" max="12805" width="17" style="1" customWidth="1"/>
    <col min="12806" max="12806" width="18.5703125" style="1" customWidth="1"/>
    <col min="12807" max="12807" width="15.85546875" style="1" customWidth="1"/>
    <col min="12808" max="12808" width="21.140625" style="1" bestFit="1" customWidth="1"/>
    <col min="12809" max="12809" width="5.42578125" style="1" customWidth="1"/>
    <col min="12810" max="12817" width="20.85546875" style="1" bestFit="1" customWidth="1"/>
    <col min="12818" max="12826" width="22.140625" style="1" bestFit="1" customWidth="1"/>
    <col min="12827" max="12835" width="21" style="1" bestFit="1" customWidth="1"/>
    <col min="12836" max="12842" width="22.28515625" style="1" bestFit="1" customWidth="1"/>
    <col min="12843" max="12844" width="21" style="1" bestFit="1" customWidth="1"/>
    <col min="12845" max="12853" width="21.28515625" style="1" bestFit="1" customWidth="1"/>
    <col min="12854" max="12862" width="22.42578125" style="1" bestFit="1" customWidth="1"/>
    <col min="12863" max="12871" width="21.28515625" style="1" bestFit="1" customWidth="1"/>
    <col min="12872" max="12880" width="22.42578125" style="1" bestFit="1" customWidth="1"/>
    <col min="12881" max="12889" width="20.28515625" style="1" bestFit="1" customWidth="1"/>
    <col min="12890" max="12898" width="21.42578125" style="1" bestFit="1" customWidth="1"/>
    <col min="12899" max="13056" width="11.42578125" style="1"/>
    <col min="13057" max="13057" width="42.42578125" style="1" customWidth="1"/>
    <col min="13058" max="13058" width="13" style="1" customWidth="1"/>
    <col min="13059" max="13059" width="14.28515625" style="1" customWidth="1"/>
    <col min="13060" max="13060" width="12.42578125" style="1" customWidth="1"/>
    <col min="13061" max="13061" width="17" style="1" customWidth="1"/>
    <col min="13062" max="13062" width="18.5703125" style="1" customWidth="1"/>
    <col min="13063" max="13063" width="15.85546875" style="1" customWidth="1"/>
    <col min="13064" max="13064" width="21.140625" style="1" bestFit="1" customWidth="1"/>
    <col min="13065" max="13065" width="5.42578125" style="1" customWidth="1"/>
    <col min="13066" max="13073" width="20.85546875" style="1" bestFit="1" customWidth="1"/>
    <col min="13074" max="13082" width="22.140625" style="1" bestFit="1" customWidth="1"/>
    <col min="13083" max="13091" width="21" style="1" bestFit="1" customWidth="1"/>
    <col min="13092" max="13098" width="22.28515625" style="1" bestFit="1" customWidth="1"/>
    <col min="13099" max="13100" width="21" style="1" bestFit="1" customWidth="1"/>
    <col min="13101" max="13109" width="21.28515625" style="1" bestFit="1" customWidth="1"/>
    <col min="13110" max="13118" width="22.42578125" style="1" bestFit="1" customWidth="1"/>
    <col min="13119" max="13127" width="21.28515625" style="1" bestFit="1" customWidth="1"/>
    <col min="13128" max="13136" width="22.42578125" style="1" bestFit="1" customWidth="1"/>
    <col min="13137" max="13145" width="20.28515625" style="1" bestFit="1" customWidth="1"/>
    <col min="13146" max="13154" width="21.42578125" style="1" bestFit="1" customWidth="1"/>
    <col min="13155" max="13312" width="11.42578125" style="1"/>
    <col min="13313" max="13313" width="42.42578125" style="1" customWidth="1"/>
    <col min="13314" max="13314" width="13" style="1" customWidth="1"/>
    <col min="13315" max="13315" width="14.28515625" style="1" customWidth="1"/>
    <col min="13316" max="13316" width="12.42578125" style="1" customWidth="1"/>
    <col min="13317" max="13317" width="17" style="1" customWidth="1"/>
    <col min="13318" max="13318" width="18.5703125" style="1" customWidth="1"/>
    <col min="13319" max="13319" width="15.85546875" style="1" customWidth="1"/>
    <col min="13320" max="13320" width="21.140625" style="1" bestFit="1" customWidth="1"/>
    <col min="13321" max="13321" width="5.42578125" style="1" customWidth="1"/>
    <col min="13322" max="13329" width="20.85546875" style="1" bestFit="1" customWidth="1"/>
    <col min="13330" max="13338" width="22.140625" style="1" bestFit="1" customWidth="1"/>
    <col min="13339" max="13347" width="21" style="1" bestFit="1" customWidth="1"/>
    <col min="13348" max="13354" width="22.28515625" style="1" bestFit="1" customWidth="1"/>
    <col min="13355" max="13356" width="21" style="1" bestFit="1" customWidth="1"/>
    <col min="13357" max="13365" width="21.28515625" style="1" bestFit="1" customWidth="1"/>
    <col min="13366" max="13374" width="22.42578125" style="1" bestFit="1" customWidth="1"/>
    <col min="13375" max="13383" width="21.28515625" style="1" bestFit="1" customWidth="1"/>
    <col min="13384" max="13392" width="22.42578125" style="1" bestFit="1" customWidth="1"/>
    <col min="13393" max="13401" width="20.28515625" style="1" bestFit="1" customWidth="1"/>
    <col min="13402" max="13410" width="21.42578125" style="1" bestFit="1" customWidth="1"/>
    <col min="13411" max="13568" width="11.42578125" style="1"/>
    <col min="13569" max="13569" width="42.42578125" style="1" customWidth="1"/>
    <col min="13570" max="13570" width="13" style="1" customWidth="1"/>
    <col min="13571" max="13571" width="14.28515625" style="1" customWidth="1"/>
    <col min="13572" max="13572" width="12.42578125" style="1" customWidth="1"/>
    <col min="13573" max="13573" width="17" style="1" customWidth="1"/>
    <col min="13574" max="13574" width="18.5703125" style="1" customWidth="1"/>
    <col min="13575" max="13575" width="15.85546875" style="1" customWidth="1"/>
    <col min="13576" max="13576" width="21.140625" style="1" bestFit="1" customWidth="1"/>
    <col min="13577" max="13577" width="5.42578125" style="1" customWidth="1"/>
    <col min="13578" max="13585" width="20.85546875" style="1" bestFit="1" customWidth="1"/>
    <col min="13586" max="13594" width="22.140625" style="1" bestFit="1" customWidth="1"/>
    <col min="13595" max="13603" width="21" style="1" bestFit="1" customWidth="1"/>
    <col min="13604" max="13610" width="22.28515625" style="1" bestFit="1" customWidth="1"/>
    <col min="13611" max="13612" width="21" style="1" bestFit="1" customWidth="1"/>
    <col min="13613" max="13621" width="21.28515625" style="1" bestFit="1" customWidth="1"/>
    <col min="13622" max="13630" width="22.42578125" style="1" bestFit="1" customWidth="1"/>
    <col min="13631" max="13639" width="21.28515625" style="1" bestFit="1" customWidth="1"/>
    <col min="13640" max="13648" width="22.42578125" style="1" bestFit="1" customWidth="1"/>
    <col min="13649" max="13657" width="20.28515625" style="1" bestFit="1" customWidth="1"/>
    <col min="13658" max="13666" width="21.42578125" style="1" bestFit="1" customWidth="1"/>
    <col min="13667" max="13824" width="11.42578125" style="1"/>
    <col min="13825" max="13825" width="42.42578125" style="1" customWidth="1"/>
    <col min="13826" max="13826" width="13" style="1" customWidth="1"/>
    <col min="13827" max="13827" width="14.28515625" style="1" customWidth="1"/>
    <col min="13828" max="13828" width="12.42578125" style="1" customWidth="1"/>
    <col min="13829" max="13829" width="17" style="1" customWidth="1"/>
    <col min="13830" max="13830" width="18.5703125" style="1" customWidth="1"/>
    <col min="13831" max="13831" width="15.85546875" style="1" customWidth="1"/>
    <col min="13832" max="13832" width="21.140625" style="1" bestFit="1" customWidth="1"/>
    <col min="13833" max="13833" width="5.42578125" style="1" customWidth="1"/>
    <col min="13834" max="13841" width="20.85546875" style="1" bestFit="1" customWidth="1"/>
    <col min="13842" max="13850" width="22.140625" style="1" bestFit="1" customWidth="1"/>
    <col min="13851" max="13859" width="21" style="1" bestFit="1" customWidth="1"/>
    <col min="13860" max="13866" width="22.28515625" style="1" bestFit="1" customWidth="1"/>
    <col min="13867" max="13868" width="21" style="1" bestFit="1" customWidth="1"/>
    <col min="13869" max="13877" width="21.28515625" style="1" bestFit="1" customWidth="1"/>
    <col min="13878" max="13886" width="22.42578125" style="1" bestFit="1" customWidth="1"/>
    <col min="13887" max="13895" width="21.28515625" style="1" bestFit="1" customWidth="1"/>
    <col min="13896" max="13904" width="22.42578125" style="1" bestFit="1" customWidth="1"/>
    <col min="13905" max="13913" width="20.28515625" style="1" bestFit="1" customWidth="1"/>
    <col min="13914" max="13922" width="21.42578125" style="1" bestFit="1" customWidth="1"/>
    <col min="13923" max="14080" width="11.42578125" style="1"/>
    <col min="14081" max="14081" width="42.42578125" style="1" customWidth="1"/>
    <col min="14082" max="14082" width="13" style="1" customWidth="1"/>
    <col min="14083" max="14083" width="14.28515625" style="1" customWidth="1"/>
    <col min="14084" max="14084" width="12.42578125" style="1" customWidth="1"/>
    <col min="14085" max="14085" width="17" style="1" customWidth="1"/>
    <col min="14086" max="14086" width="18.5703125" style="1" customWidth="1"/>
    <col min="14087" max="14087" width="15.85546875" style="1" customWidth="1"/>
    <col min="14088" max="14088" width="21.140625" style="1" bestFit="1" customWidth="1"/>
    <col min="14089" max="14089" width="5.42578125" style="1" customWidth="1"/>
    <col min="14090" max="14097" width="20.85546875" style="1" bestFit="1" customWidth="1"/>
    <col min="14098" max="14106" width="22.140625" style="1" bestFit="1" customWidth="1"/>
    <col min="14107" max="14115" width="21" style="1" bestFit="1" customWidth="1"/>
    <col min="14116" max="14122" width="22.28515625" style="1" bestFit="1" customWidth="1"/>
    <col min="14123" max="14124" width="21" style="1" bestFit="1" customWidth="1"/>
    <col min="14125" max="14133" width="21.28515625" style="1" bestFit="1" customWidth="1"/>
    <col min="14134" max="14142" width="22.42578125" style="1" bestFit="1" customWidth="1"/>
    <col min="14143" max="14151" width="21.28515625" style="1" bestFit="1" customWidth="1"/>
    <col min="14152" max="14160" width="22.42578125" style="1" bestFit="1" customWidth="1"/>
    <col min="14161" max="14169" width="20.28515625" style="1" bestFit="1" customWidth="1"/>
    <col min="14170" max="14178" width="21.42578125" style="1" bestFit="1" customWidth="1"/>
    <col min="14179" max="14336" width="11.42578125" style="1"/>
    <col min="14337" max="14337" width="42.42578125" style="1" customWidth="1"/>
    <col min="14338" max="14338" width="13" style="1" customWidth="1"/>
    <col min="14339" max="14339" width="14.28515625" style="1" customWidth="1"/>
    <col min="14340" max="14340" width="12.42578125" style="1" customWidth="1"/>
    <col min="14341" max="14341" width="17" style="1" customWidth="1"/>
    <col min="14342" max="14342" width="18.5703125" style="1" customWidth="1"/>
    <col min="14343" max="14343" width="15.85546875" style="1" customWidth="1"/>
    <col min="14344" max="14344" width="21.140625" style="1" bestFit="1" customWidth="1"/>
    <col min="14345" max="14345" width="5.42578125" style="1" customWidth="1"/>
    <col min="14346" max="14353" width="20.85546875" style="1" bestFit="1" customWidth="1"/>
    <col min="14354" max="14362" width="22.140625" style="1" bestFit="1" customWidth="1"/>
    <col min="14363" max="14371" width="21" style="1" bestFit="1" customWidth="1"/>
    <col min="14372" max="14378" width="22.28515625" style="1" bestFit="1" customWidth="1"/>
    <col min="14379" max="14380" width="21" style="1" bestFit="1" customWidth="1"/>
    <col min="14381" max="14389" width="21.28515625" style="1" bestFit="1" customWidth="1"/>
    <col min="14390" max="14398" width="22.42578125" style="1" bestFit="1" customWidth="1"/>
    <col min="14399" max="14407" width="21.28515625" style="1" bestFit="1" customWidth="1"/>
    <col min="14408" max="14416" width="22.42578125" style="1" bestFit="1" customWidth="1"/>
    <col min="14417" max="14425" width="20.28515625" style="1" bestFit="1" customWidth="1"/>
    <col min="14426" max="14434" width="21.42578125" style="1" bestFit="1" customWidth="1"/>
    <col min="14435" max="14592" width="11.42578125" style="1"/>
    <col min="14593" max="14593" width="42.42578125" style="1" customWidth="1"/>
    <col min="14594" max="14594" width="13" style="1" customWidth="1"/>
    <col min="14595" max="14595" width="14.28515625" style="1" customWidth="1"/>
    <col min="14596" max="14596" width="12.42578125" style="1" customWidth="1"/>
    <col min="14597" max="14597" width="17" style="1" customWidth="1"/>
    <col min="14598" max="14598" width="18.5703125" style="1" customWidth="1"/>
    <col min="14599" max="14599" width="15.85546875" style="1" customWidth="1"/>
    <col min="14600" max="14600" width="21.140625" style="1" bestFit="1" customWidth="1"/>
    <col min="14601" max="14601" width="5.42578125" style="1" customWidth="1"/>
    <col min="14602" max="14609" width="20.85546875" style="1" bestFit="1" customWidth="1"/>
    <col min="14610" max="14618" width="22.140625" style="1" bestFit="1" customWidth="1"/>
    <col min="14619" max="14627" width="21" style="1" bestFit="1" customWidth="1"/>
    <col min="14628" max="14634" width="22.28515625" style="1" bestFit="1" customWidth="1"/>
    <col min="14635" max="14636" width="21" style="1" bestFit="1" customWidth="1"/>
    <col min="14637" max="14645" width="21.28515625" style="1" bestFit="1" customWidth="1"/>
    <col min="14646" max="14654" width="22.42578125" style="1" bestFit="1" customWidth="1"/>
    <col min="14655" max="14663" width="21.28515625" style="1" bestFit="1" customWidth="1"/>
    <col min="14664" max="14672" width="22.42578125" style="1" bestFit="1" customWidth="1"/>
    <col min="14673" max="14681" width="20.28515625" style="1" bestFit="1" customWidth="1"/>
    <col min="14682" max="14690" width="21.42578125" style="1" bestFit="1" customWidth="1"/>
    <col min="14691" max="14848" width="11.42578125" style="1"/>
    <col min="14849" max="14849" width="42.42578125" style="1" customWidth="1"/>
    <col min="14850" max="14850" width="13" style="1" customWidth="1"/>
    <col min="14851" max="14851" width="14.28515625" style="1" customWidth="1"/>
    <col min="14852" max="14852" width="12.42578125" style="1" customWidth="1"/>
    <col min="14853" max="14853" width="17" style="1" customWidth="1"/>
    <col min="14854" max="14854" width="18.5703125" style="1" customWidth="1"/>
    <col min="14855" max="14855" width="15.85546875" style="1" customWidth="1"/>
    <col min="14856" max="14856" width="21.140625" style="1" bestFit="1" customWidth="1"/>
    <col min="14857" max="14857" width="5.42578125" style="1" customWidth="1"/>
    <col min="14858" max="14865" width="20.85546875" style="1" bestFit="1" customWidth="1"/>
    <col min="14866" max="14874" width="22.140625" style="1" bestFit="1" customWidth="1"/>
    <col min="14875" max="14883" width="21" style="1" bestFit="1" customWidth="1"/>
    <col min="14884" max="14890" width="22.28515625" style="1" bestFit="1" customWidth="1"/>
    <col min="14891" max="14892" width="21" style="1" bestFit="1" customWidth="1"/>
    <col min="14893" max="14901" width="21.28515625" style="1" bestFit="1" customWidth="1"/>
    <col min="14902" max="14910" width="22.42578125" style="1" bestFit="1" customWidth="1"/>
    <col min="14911" max="14919" width="21.28515625" style="1" bestFit="1" customWidth="1"/>
    <col min="14920" max="14928" width="22.42578125" style="1" bestFit="1" customWidth="1"/>
    <col min="14929" max="14937" width="20.28515625" style="1" bestFit="1" customWidth="1"/>
    <col min="14938" max="14946" width="21.42578125" style="1" bestFit="1" customWidth="1"/>
    <col min="14947" max="15104" width="11.42578125" style="1"/>
    <col min="15105" max="15105" width="42.42578125" style="1" customWidth="1"/>
    <col min="15106" max="15106" width="13" style="1" customWidth="1"/>
    <col min="15107" max="15107" width="14.28515625" style="1" customWidth="1"/>
    <col min="15108" max="15108" width="12.42578125" style="1" customWidth="1"/>
    <col min="15109" max="15109" width="17" style="1" customWidth="1"/>
    <col min="15110" max="15110" width="18.5703125" style="1" customWidth="1"/>
    <col min="15111" max="15111" width="15.85546875" style="1" customWidth="1"/>
    <col min="15112" max="15112" width="21.140625" style="1" bestFit="1" customWidth="1"/>
    <col min="15113" max="15113" width="5.42578125" style="1" customWidth="1"/>
    <col min="15114" max="15121" width="20.85546875" style="1" bestFit="1" customWidth="1"/>
    <col min="15122" max="15130" width="22.140625" style="1" bestFit="1" customWidth="1"/>
    <col min="15131" max="15139" width="21" style="1" bestFit="1" customWidth="1"/>
    <col min="15140" max="15146" width="22.28515625" style="1" bestFit="1" customWidth="1"/>
    <col min="15147" max="15148" width="21" style="1" bestFit="1" customWidth="1"/>
    <col min="15149" max="15157" width="21.28515625" style="1" bestFit="1" customWidth="1"/>
    <col min="15158" max="15166" width="22.42578125" style="1" bestFit="1" customWidth="1"/>
    <col min="15167" max="15175" width="21.28515625" style="1" bestFit="1" customWidth="1"/>
    <col min="15176" max="15184" width="22.42578125" style="1" bestFit="1" customWidth="1"/>
    <col min="15185" max="15193" width="20.28515625" style="1" bestFit="1" customWidth="1"/>
    <col min="15194" max="15202" width="21.42578125" style="1" bestFit="1" customWidth="1"/>
    <col min="15203" max="15360" width="11.42578125" style="1"/>
    <col min="15361" max="15361" width="42.42578125" style="1" customWidth="1"/>
    <col min="15362" max="15362" width="13" style="1" customWidth="1"/>
    <col min="15363" max="15363" width="14.28515625" style="1" customWidth="1"/>
    <col min="15364" max="15364" width="12.42578125" style="1" customWidth="1"/>
    <col min="15365" max="15365" width="17" style="1" customWidth="1"/>
    <col min="15366" max="15366" width="18.5703125" style="1" customWidth="1"/>
    <col min="15367" max="15367" width="15.85546875" style="1" customWidth="1"/>
    <col min="15368" max="15368" width="21.140625" style="1" bestFit="1" customWidth="1"/>
    <col min="15369" max="15369" width="5.42578125" style="1" customWidth="1"/>
    <col min="15370" max="15377" width="20.85546875" style="1" bestFit="1" customWidth="1"/>
    <col min="15378" max="15386" width="22.140625" style="1" bestFit="1" customWidth="1"/>
    <col min="15387" max="15395" width="21" style="1" bestFit="1" customWidth="1"/>
    <col min="15396" max="15402" width="22.28515625" style="1" bestFit="1" customWidth="1"/>
    <col min="15403" max="15404" width="21" style="1" bestFit="1" customWidth="1"/>
    <col min="15405" max="15413" width="21.28515625" style="1" bestFit="1" customWidth="1"/>
    <col min="15414" max="15422" width="22.42578125" style="1" bestFit="1" customWidth="1"/>
    <col min="15423" max="15431" width="21.28515625" style="1" bestFit="1" customWidth="1"/>
    <col min="15432" max="15440" width="22.42578125" style="1" bestFit="1" customWidth="1"/>
    <col min="15441" max="15449" width="20.28515625" style="1" bestFit="1" customWidth="1"/>
    <col min="15450" max="15458" width="21.42578125" style="1" bestFit="1" customWidth="1"/>
    <col min="15459" max="15616" width="11.42578125" style="1"/>
    <col min="15617" max="15617" width="42.42578125" style="1" customWidth="1"/>
    <col min="15618" max="15618" width="13" style="1" customWidth="1"/>
    <col min="15619" max="15619" width="14.28515625" style="1" customWidth="1"/>
    <col min="15620" max="15620" width="12.42578125" style="1" customWidth="1"/>
    <col min="15621" max="15621" width="17" style="1" customWidth="1"/>
    <col min="15622" max="15622" width="18.5703125" style="1" customWidth="1"/>
    <col min="15623" max="15623" width="15.85546875" style="1" customWidth="1"/>
    <col min="15624" max="15624" width="21.140625" style="1" bestFit="1" customWidth="1"/>
    <col min="15625" max="15625" width="5.42578125" style="1" customWidth="1"/>
    <col min="15626" max="15633" width="20.85546875" style="1" bestFit="1" customWidth="1"/>
    <col min="15634" max="15642" width="22.140625" style="1" bestFit="1" customWidth="1"/>
    <col min="15643" max="15651" width="21" style="1" bestFit="1" customWidth="1"/>
    <col min="15652" max="15658" width="22.28515625" style="1" bestFit="1" customWidth="1"/>
    <col min="15659" max="15660" width="21" style="1" bestFit="1" customWidth="1"/>
    <col min="15661" max="15669" width="21.28515625" style="1" bestFit="1" customWidth="1"/>
    <col min="15670" max="15678" width="22.42578125" style="1" bestFit="1" customWidth="1"/>
    <col min="15679" max="15687" width="21.28515625" style="1" bestFit="1" customWidth="1"/>
    <col min="15688" max="15696" width="22.42578125" style="1" bestFit="1" customWidth="1"/>
    <col min="15697" max="15705" width="20.28515625" style="1" bestFit="1" customWidth="1"/>
    <col min="15706" max="15714" width="21.42578125" style="1" bestFit="1" customWidth="1"/>
    <col min="15715" max="15872" width="11.42578125" style="1"/>
    <col min="15873" max="15873" width="42.42578125" style="1" customWidth="1"/>
    <col min="15874" max="15874" width="13" style="1" customWidth="1"/>
    <col min="15875" max="15875" width="14.28515625" style="1" customWidth="1"/>
    <col min="15876" max="15876" width="12.42578125" style="1" customWidth="1"/>
    <col min="15877" max="15877" width="17" style="1" customWidth="1"/>
    <col min="15878" max="15878" width="18.5703125" style="1" customWidth="1"/>
    <col min="15879" max="15879" width="15.85546875" style="1" customWidth="1"/>
    <col min="15880" max="15880" width="21.140625" style="1" bestFit="1" customWidth="1"/>
    <col min="15881" max="15881" width="5.42578125" style="1" customWidth="1"/>
    <col min="15882" max="15889" width="20.85546875" style="1" bestFit="1" customWidth="1"/>
    <col min="15890" max="15898" width="22.140625" style="1" bestFit="1" customWidth="1"/>
    <col min="15899" max="15907" width="21" style="1" bestFit="1" customWidth="1"/>
    <col min="15908" max="15914" width="22.28515625" style="1" bestFit="1" customWidth="1"/>
    <col min="15915" max="15916" width="21" style="1" bestFit="1" customWidth="1"/>
    <col min="15917" max="15925" width="21.28515625" style="1" bestFit="1" customWidth="1"/>
    <col min="15926" max="15934" width="22.42578125" style="1" bestFit="1" customWidth="1"/>
    <col min="15935" max="15943" width="21.28515625" style="1" bestFit="1" customWidth="1"/>
    <col min="15944" max="15952" width="22.42578125" style="1" bestFit="1" customWidth="1"/>
    <col min="15953" max="15961" width="20.28515625" style="1" bestFit="1" customWidth="1"/>
    <col min="15962" max="15970" width="21.42578125" style="1" bestFit="1" customWidth="1"/>
    <col min="15971" max="16128" width="11.42578125" style="1"/>
    <col min="16129" max="16129" width="42.42578125" style="1" customWidth="1"/>
    <col min="16130" max="16130" width="13" style="1" customWidth="1"/>
    <col min="16131" max="16131" width="14.28515625" style="1" customWidth="1"/>
    <col min="16132" max="16132" width="12.42578125" style="1" customWidth="1"/>
    <col min="16133" max="16133" width="17" style="1" customWidth="1"/>
    <col min="16134" max="16134" width="18.5703125" style="1" customWidth="1"/>
    <col min="16135" max="16135" width="15.85546875" style="1" customWidth="1"/>
    <col min="16136" max="16136" width="21.140625" style="1" bestFit="1" customWidth="1"/>
    <col min="16137" max="16137" width="5.42578125" style="1" customWidth="1"/>
    <col min="16138" max="16145" width="20.85546875" style="1" bestFit="1" customWidth="1"/>
    <col min="16146" max="16154" width="22.140625" style="1" bestFit="1" customWidth="1"/>
    <col min="16155" max="16163" width="21" style="1" bestFit="1" customWidth="1"/>
    <col min="16164" max="16170" width="22.28515625" style="1" bestFit="1" customWidth="1"/>
    <col min="16171" max="16172" width="21" style="1" bestFit="1" customWidth="1"/>
    <col min="16173" max="16181" width="21.28515625" style="1" bestFit="1" customWidth="1"/>
    <col min="16182" max="16190" width="22.42578125" style="1" bestFit="1" customWidth="1"/>
    <col min="16191" max="16199" width="21.28515625" style="1" bestFit="1" customWidth="1"/>
    <col min="16200" max="16208" width="22.42578125" style="1" bestFit="1" customWidth="1"/>
    <col min="16209" max="16217" width="20.28515625" style="1" bestFit="1" customWidth="1"/>
    <col min="16218" max="16226" width="21.42578125" style="1" bestFit="1" customWidth="1"/>
    <col min="16227" max="16384" width="11.42578125" style="1"/>
  </cols>
  <sheetData>
    <row r="1" spans="1:98" ht="18" customHeight="1" thickBot="1" x14ac:dyDescent="0.25">
      <c r="F1" s="130" t="s">
        <v>219</v>
      </c>
      <c r="H1" s="105" t="s">
        <v>220</v>
      </c>
    </row>
    <row r="3" spans="1:98" ht="23.25" x14ac:dyDescent="0.35">
      <c r="A3" s="300" t="s">
        <v>221</v>
      </c>
      <c r="B3" s="300"/>
      <c r="C3" s="300"/>
      <c r="D3" s="300"/>
      <c r="E3" s="300"/>
      <c r="F3" s="300"/>
      <c r="G3" s="300"/>
      <c r="H3" s="300"/>
    </row>
    <row r="4" spans="1:98" ht="23.25" x14ac:dyDescent="0.35">
      <c r="A4" s="300" t="s">
        <v>35</v>
      </c>
      <c r="B4" s="300"/>
      <c r="C4" s="300"/>
      <c r="D4" s="300"/>
      <c r="E4" s="300"/>
      <c r="F4" s="300"/>
      <c r="G4" s="300"/>
      <c r="H4" s="300"/>
    </row>
    <row r="5" spans="1:98" ht="23.25" x14ac:dyDescent="0.35">
      <c r="A5" s="300" t="s">
        <v>19</v>
      </c>
      <c r="B5" s="300"/>
      <c r="C5" s="300"/>
      <c r="D5" s="300"/>
      <c r="E5" s="300"/>
      <c r="F5" s="300"/>
      <c r="G5" s="300"/>
      <c r="H5" s="300"/>
    </row>
    <row r="6" spans="1:98" ht="18.75" x14ac:dyDescent="0.3">
      <c r="A6" s="301" t="s">
        <v>77</v>
      </c>
      <c r="B6" s="301"/>
      <c r="C6" s="301"/>
      <c r="D6" s="301"/>
      <c r="E6" s="301"/>
      <c r="F6" s="301"/>
      <c r="G6" s="301"/>
      <c r="H6" s="301"/>
    </row>
    <row r="7" spans="1:98" ht="18.75" x14ac:dyDescent="0.3">
      <c r="A7" s="301" t="s">
        <v>37</v>
      </c>
      <c r="B7" s="301"/>
      <c r="C7" s="301"/>
      <c r="D7" s="301"/>
      <c r="E7" s="301"/>
      <c r="F7" s="301"/>
      <c r="G7" s="301"/>
      <c r="H7" s="301"/>
    </row>
    <row r="9" spans="1:98" ht="13.5" thickBot="1" x14ac:dyDescent="0.25"/>
    <row r="10" spans="1:98" ht="20.100000000000001" customHeight="1" thickBot="1" x14ac:dyDescent="0.25">
      <c r="A10" s="295" t="s">
        <v>38</v>
      </c>
      <c r="B10" s="297" t="s">
        <v>222</v>
      </c>
      <c r="C10" s="298"/>
      <c r="D10" s="297" t="s">
        <v>223</v>
      </c>
      <c r="E10" s="299"/>
      <c r="F10" s="298"/>
      <c r="G10" s="297" t="s">
        <v>224</v>
      </c>
      <c r="H10" s="29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8"/>
      <c r="CF10" s="108"/>
      <c r="CG10" s="108"/>
      <c r="CH10" s="108"/>
      <c r="CI10" s="108"/>
      <c r="CJ10" s="108"/>
      <c r="CK10" s="108"/>
      <c r="CL10" s="108"/>
      <c r="CM10" s="108"/>
      <c r="CN10" s="108"/>
      <c r="CO10" s="108"/>
      <c r="CP10" s="108"/>
      <c r="CQ10" s="108"/>
      <c r="CR10" s="108"/>
      <c r="CS10" s="108"/>
      <c r="CT10" s="108"/>
    </row>
    <row r="11" spans="1:98" ht="20.100000000000001" customHeight="1" thickBot="1" x14ac:dyDescent="0.25">
      <c r="A11" s="296"/>
      <c r="B11" s="161" t="s">
        <v>225</v>
      </c>
      <c r="C11" s="161" t="s">
        <v>4</v>
      </c>
      <c r="D11" s="161" t="s">
        <v>226</v>
      </c>
      <c r="E11" s="161" t="s">
        <v>227</v>
      </c>
      <c r="F11" s="161" t="s">
        <v>4</v>
      </c>
      <c r="G11" s="161" t="s">
        <v>228</v>
      </c>
      <c r="H11" s="161" t="s">
        <v>4</v>
      </c>
    </row>
    <row r="12" spans="1:98" ht="15" customHeight="1" x14ac:dyDescent="0.2">
      <c r="A12" s="6"/>
      <c r="B12" s="6"/>
      <c r="C12" s="6"/>
      <c r="D12" s="6"/>
      <c r="E12" s="6"/>
      <c r="F12" s="6"/>
      <c r="G12" s="6"/>
      <c r="H12" s="6"/>
    </row>
    <row r="13" spans="1:98" ht="15" customHeight="1" x14ac:dyDescent="0.2">
      <c r="A13" s="10" t="s">
        <v>229</v>
      </c>
      <c r="B13" s="126">
        <v>3202</v>
      </c>
      <c r="C13" s="126">
        <v>5241000</v>
      </c>
      <c r="D13" s="110">
        <v>10415</v>
      </c>
      <c r="E13" s="110">
        <v>544698</v>
      </c>
      <c r="F13" s="110">
        <v>7735799629.6499996</v>
      </c>
      <c r="G13" s="131">
        <v>379212</v>
      </c>
      <c r="H13" s="131">
        <v>493820053.70999998</v>
      </c>
      <c r="J13" s="140"/>
    </row>
    <row r="14" spans="1:98" ht="15" customHeight="1" x14ac:dyDescent="0.2">
      <c r="A14" s="6"/>
      <c r="B14" s="112"/>
      <c r="C14" s="112"/>
      <c r="D14" s="112"/>
      <c r="E14" s="112"/>
      <c r="F14" s="112"/>
      <c r="G14" s="6"/>
      <c r="H14" s="6"/>
    </row>
    <row r="15" spans="1:98" ht="15" customHeight="1" x14ac:dyDescent="0.2">
      <c r="A15" s="10" t="s">
        <v>44</v>
      </c>
      <c r="B15" s="110">
        <v>882</v>
      </c>
      <c r="C15" s="110">
        <v>1441000</v>
      </c>
      <c r="D15" s="110">
        <v>540</v>
      </c>
      <c r="E15" s="110">
        <v>217061</v>
      </c>
      <c r="F15" s="110">
        <v>945692934.01999998</v>
      </c>
      <c r="G15" s="110">
        <v>2777</v>
      </c>
      <c r="H15" s="110">
        <v>2365292432.77</v>
      </c>
      <c r="J15" s="140"/>
    </row>
    <row r="16" spans="1:98" ht="15" customHeight="1" x14ac:dyDescent="0.2">
      <c r="A16" s="6"/>
      <c r="B16" s="112"/>
      <c r="C16" s="112"/>
      <c r="D16" s="133"/>
      <c r="E16" s="112"/>
      <c r="F16" s="134"/>
      <c r="G16" s="6"/>
      <c r="H16" s="6"/>
    </row>
    <row r="17" spans="1:10" ht="15" customHeight="1" x14ac:dyDescent="0.2">
      <c r="A17" s="6" t="s">
        <v>158</v>
      </c>
      <c r="B17" s="112">
        <v>861</v>
      </c>
      <c r="C17" s="112">
        <v>1394000</v>
      </c>
      <c r="D17" s="136">
        <v>27</v>
      </c>
      <c r="E17" s="135">
        <v>47933</v>
      </c>
      <c r="F17" s="136">
        <v>174113079.83000001</v>
      </c>
      <c r="G17" s="137">
        <v>597</v>
      </c>
      <c r="H17" s="137">
        <v>2291942865.48</v>
      </c>
      <c r="J17" s="140"/>
    </row>
    <row r="18" spans="1:10" ht="15" customHeight="1" x14ac:dyDescent="0.2">
      <c r="A18" s="6" t="s">
        <v>214</v>
      </c>
      <c r="B18" s="112">
        <v>21</v>
      </c>
      <c r="C18" s="112">
        <v>26000</v>
      </c>
      <c r="D18" s="133">
        <v>0</v>
      </c>
      <c r="E18" s="112">
        <v>0</v>
      </c>
      <c r="F18" s="134">
        <v>0</v>
      </c>
      <c r="G18" s="139">
        <v>0</v>
      </c>
      <c r="H18" s="127">
        <v>0</v>
      </c>
      <c r="J18" s="140"/>
    </row>
    <row r="19" spans="1:10" ht="15" customHeight="1" x14ac:dyDescent="0.2">
      <c r="A19" s="6" t="s">
        <v>160</v>
      </c>
      <c r="B19" s="112">
        <v>0</v>
      </c>
      <c r="C19" s="112">
        <v>21000</v>
      </c>
      <c r="D19" s="112">
        <v>0</v>
      </c>
      <c r="E19" s="112">
        <v>0</v>
      </c>
      <c r="F19" s="112">
        <v>3139236.93</v>
      </c>
      <c r="G19" s="139">
        <v>0</v>
      </c>
      <c r="H19" s="127">
        <v>0</v>
      </c>
      <c r="J19" s="140"/>
    </row>
    <row r="20" spans="1:10" ht="15" customHeight="1" x14ac:dyDescent="0.2">
      <c r="A20" s="124" t="s">
        <v>215</v>
      </c>
      <c r="B20" s="112">
        <v>0</v>
      </c>
      <c r="C20" s="112">
        <v>0</v>
      </c>
      <c r="D20" s="112">
        <v>0</v>
      </c>
      <c r="E20" s="112">
        <v>168600</v>
      </c>
      <c r="F20" s="112">
        <v>675334500.96000004</v>
      </c>
      <c r="G20" s="112">
        <v>2180</v>
      </c>
      <c r="H20" s="127">
        <v>73237614.170000002</v>
      </c>
      <c r="J20" s="140"/>
    </row>
    <row r="21" spans="1:10" ht="15" customHeight="1" x14ac:dyDescent="0.2">
      <c r="A21" s="6" t="s">
        <v>161</v>
      </c>
      <c r="B21" s="112">
        <v>0</v>
      </c>
      <c r="C21" s="112">
        <v>0</v>
      </c>
      <c r="D21" s="112">
        <v>513</v>
      </c>
      <c r="E21" s="112">
        <v>528</v>
      </c>
      <c r="F21" s="112">
        <v>93106116.299999997</v>
      </c>
      <c r="G21" s="112">
        <v>0</v>
      </c>
      <c r="H21" s="127">
        <v>111953.12</v>
      </c>
    </row>
    <row r="22" spans="1:10" ht="15" customHeight="1" x14ac:dyDescent="0.2">
      <c r="A22" s="6"/>
      <c r="B22" s="112"/>
      <c r="C22" s="112"/>
      <c r="D22" s="112"/>
      <c r="E22" s="112"/>
      <c r="F22" s="112"/>
      <c r="G22" s="6"/>
      <c r="H22" s="127"/>
    </row>
    <row r="23" spans="1:10" ht="15" customHeight="1" x14ac:dyDescent="0.2">
      <c r="A23" s="10" t="s">
        <v>48</v>
      </c>
      <c r="B23" s="110">
        <v>1049</v>
      </c>
      <c r="C23" s="110">
        <v>1605000</v>
      </c>
      <c r="D23" s="110">
        <v>35</v>
      </c>
      <c r="E23" s="110">
        <v>190431</v>
      </c>
      <c r="F23" s="110">
        <v>835007581.50999999</v>
      </c>
      <c r="G23" s="110">
        <v>60212</v>
      </c>
      <c r="H23" s="110">
        <v>2374464442.6499996</v>
      </c>
      <c r="J23" s="140"/>
    </row>
    <row r="24" spans="1:10" ht="15" customHeight="1" x14ac:dyDescent="0.2">
      <c r="A24" s="6"/>
      <c r="B24" s="112"/>
      <c r="C24" s="112"/>
      <c r="D24" s="112"/>
      <c r="E24" s="112"/>
      <c r="F24" s="112"/>
      <c r="G24" s="6"/>
      <c r="H24" s="127"/>
    </row>
    <row r="25" spans="1:10" ht="15" customHeight="1" x14ac:dyDescent="0.2">
      <c r="A25" s="6" t="s">
        <v>230</v>
      </c>
      <c r="B25" s="112">
        <v>1</v>
      </c>
      <c r="C25" s="112">
        <v>28000</v>
      </c>
      <c r="D25" s="112">
        <v>4</v>
      </c>
      <c r="E25" s="112">
        <v>1260</v>
      </c>
      <c r="F25" s="112">
        <v>9275602.4499999993</v>
      </c>
      <c r="G25" s="137">
        <v>216</v>
      </c>
      <c r="H25" s="127">
        <v>4308968.49</v>
      </c>
      <c r="J25" s="140"/>
    </row>
    <row r="26" spans="1:10" ht="15" customHeight="1" x14ac:dyDescent="0.2">
      <c r="A26" s="6" t="s">
        <v>231</v>
      </c>
      <c r="B26" s="112">
        <v>590</v>
      </c>
      <c r="C26" s="112">
        <v>931000</v>
      </c>
      <c r="D26" s="112">
        <v>10</v>
      </c>
      <c r="E26" s="112">
        <v>4781</v>
      </c>
      <c r="F26" s="112">
        <v>182474526.05000001</v>
      </c>
      <c r="G26" s="112">
        <v>170</v>
      </c>
      <c r="H26" s="127">
        <v>782091.63</v>
      </c>
      <c r="J26" s="140"/>
    </row>
    <row r="27" spans="1:10" ht="15" customHeight="1" x14ac:dyDescent="0.2">
      <c r="A27" s="6" t="s">
        <v>164</v>
      </c>
      <c r="B27" s="112">
        <v>2</v>
      </c>
      <c r="C27" s="112">
        <v>4000</v>
      </c>
      <c r="D27" s="112">
        <v>16</v>
      </c>
      <c r="E27" s="112">
        <v>10595</v>
      </c>
      <c r="F27" s="112">
        <v>132896815.67</v>
      </c>
      <c r="G27" s="112">
        <v>66</v>
      </c>
      <c r="H27" s="127">
        <v>305347.49</v>
      </c>
      <c r="J27" s="140"/>
    </row>
    <row r="28" spans="1:10" ht="15" customHeight="1" x14ac:dyDescent="0.2">
      <c r="A28" s="6" t="s">
        <v>167</v>
      </c>
      <c r="B28" s="112">
        <v>268</v>
      </c>
      <c r="C28" s="112">
        <v>349000</v>
      </c>
      <c r="D28" s="112">
        <v>1</v>
      </c>
      <c r="E28" s="112">
        <v>16</v>
      </c>
      <c r="F28" s="112">
        <v>49251.199999999997</v>
      </c>
      <c r="G28" s="139">
        <v>0</v>
      </c>
      <c r="H28" s="127">
        <v>0</v>
      </c>
      <c r="J28" s="140"/>
    </row>
    <row r="29" spans="1:10" ht="15" customHeight="1" x14ac:dyDescent="0.2">
      <c r="A29" s="6" t="s">
        <v>232</v>
      </c>
      <c r="B29" s="141">
        <v>0</v>
      </c>
      <c r="C29" s="112">
        <v>0</v>
      </c>
      <c r="D29" s="112">
        <v>0</v>
      </c>
      <c r="E29" s="112">
        <v>0</v>
      </c>
      <c r="F29" s="112">
        <v>0</v>
      </c>
      <c r="G29" s="139">
        <v>0</v>
      </c>
      <c r="H29" s="127">
        <v>0</v>
      </c>
      <c r="J29" s="140"/>
    </row>
    <row r="30" spans="1:10" ht="15" customHeight="1" x14ac:dyDescent="0.2">
      <c r="A30" s="6" t="s">
        <v>163</v>
      </c>
      <c r="B30" s="112">
        <v>0</v>
      </c>
      <c r="C30" s="112">
        <v>0</v>
      </c>
      <c r="D30" s="112">
        <v>0</v>
      </c>
      <c r="E30" s="112">
        <v>0</v>
      </c>
      <c r="F30" s="112">
        <v>825246.27</v>
      </c>
      <c r="G30" s="139">
        <v>0</v>
      </c>
      <c r="H30" s="127">
        <v>0</v>
      </c>
      <c r="J30" s="140"/>
    </row>
    <row r="31" spans="1:10" ht="15" customHeight="1" x14ac:dyDescent="0.2">
      <c r="A31" s="6" t="s">
        <v>165</v>
      </c>
      <c r="B31" s="112">
        <v>0</v>
      </c>
      <c r="C31" s="112">
        <v>0</v>
      </c>
      <c r="D31" s="112">
        <v>0</v>
      </c>
      <c r="E31" s="112">
        <v>142195</v>
      </c>
      <c r="F31" s="112">
        <v>384858488.42000002</v>
      </c>
      <c r="G31" s="139">
        <v>59758</v>
      </c>
      <c r="H31" s="127">
        <v>96565006.590000004</v>
      </c>
      <c r="J31" s="140"/>
    </row>
    <row r="32" spans="1:10" ht="15" customHeight="1" x14ac:dyDescent="0.2">
      <c r="A32" s="6" t="s">
        <v>217</v>
      </c>
      <c r="B32" s="112">
        <v>0</v>
      </c>
      <c r="C32" s="112">
        <v>0</v>
      </c>
      <c r="D32" s="112">
        <v>0</v>
      </c>
      <c r="E32" s="112">
        <v>0</v>
      </c>
      <c r="F32" s="112">
        <v>0</v>
      </c>
      <c r="G32" s="127">
        <v>0</v>
      </c>
      <c r="H32" s="127">
        <v>0</v>
      </c>
    </row>
    <row r="33" spans="1:8" ht="15" customHeight="1" x14ac:dyDescent="0.2">
      <c r="A33" s="6" t="s">
        <v>161</v>
      </c>
      <c r="B33" s="112">
        <v>188</v>
      </c>
      <c r="C33" s="112">
        <v>293000</v>
      </c>
      <c r="D33" s="112">
        <v>4</v>
      </c>
      <c r="E33" s="112">
        <v>31584</v>
      </c>
      <c r="F33" s="112">
        <v>124627651.45</v>
      </c>
      <c r="G33" s="112">
        <v>2</v>
      </c>
      <c r="H33" s="137">
        <v>2272503028.4499998</v>
      </c>
    </row>
    <row r="34" spans="1:8" ht="15" customHeight="1" x14ac:dyDescent="0.2">
      <c r="A34" s="6"/>
      <c r="B34" s="112"/>
      <c r="C34" s="112"/>
      <c r="D34" s="112"/>
      <c r="E34" s="112"/>
      <c r="F34" s="112"/>
      <c r="G34" s="6"/>
      <c r="H34" s="127"/>
    </row>
    <row r="35" spans="1:8" ht="15" customHeight="1" x14ac:dyDescent="0.2">
      <c r="A35" s="10" t="s">
        <v>52</v>
      </c>
      <c r="B35" s="110">
        <v>3035</v>
      </c>
      <c r="C35" s="110">
        <v>5077000</v>
      </c>
      <c r="D35" s="110">
        <v>10920</v>
      </c>
      <c r="E35" s="110">
        <v>571328</v>
      </c>
      <c r="F35" s="110">
        <v>7846484982.1599998</v>
      </c>
      <c r="G35" s="110">
        <v>321777</v>
      </c>
      <c r="H35" s="110">
        <v>484648043.8300004</v>
      </c>
    </row>
    <row r="36" spans="1:8" ht="15" customHeight="1" thickBot="1" x14ac:dyDescent="0.25">
      <c r="A36" s="5"/>
      <c r="B36" s="142"/>
      <c r="C36" s="142"/>
      <c r="D36" s="142"/>
      <c r="E36" s="142"/>
      <c r="F36" s="142"/>
      <c r="G36" s="5"/>
      <c r="H36" s="5"/>
    </row>
    <row r="37" spans="1:8" x14ac:dyDescent="0.2">
      <c r="A37" s="111" t="s">
        <v>233</v>
      </c>
    </row>
    <row r="38" spans="1:8" x14ac:dyDescent="0.2">
      <c r="A38" s="111" t="s">
        <v>242</v>
      </c>
    </row>
    <row r="39" spans="1:8" s="120" customFormat="1" x14ac:dyDescent="0.2">
      <c r="A39" s="150" t="s">
        <v>22</v>
      </c>
    </row>
    <row r="40" spans="1:8" s="120" customFormat="1" x14ac:dyDescent="0.2">
      <c r="A40" s="1"/>
      <c r="B40" s="1"/>
      <c r="C40" s="1"/>
    </row>
  </sheetData>
  <mergeCells count="9">
    <mergeCell ref="A10:A11"/>
    <mergeCell ref="B10:C10"/>
    <mergeCell ref="D10:F10"/>
    <mergeCell ref="G10:H10"/>
    <mergeCell ref="A3:H3"/>
    <mergeCell ref="A4:H4"/>
    <mergeCell ref="A5:H5"/>
    <mergeCell ref="A6:H6"/>
    <mergeCell ref="A7:H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36</vt:i4>
      </vt:variant>
    </vt:vector>
  </HeadingPairs>
  <TitlesOfParts>
    <vt:vector size="72" baseType="lpstr">
      <vt:lpstr>INTERMEDIARIO</vt:lpstr>
      <vt:lpstr>COTIZADOR</vt:lpstr>
      <vt:lpstr>OFERTA</vt:lpstr>
      <vt:lpstr>EJEMPLO CALCULO DE PRIMAS</vt:lpstr>
      <vt:lpstr>TABLA</vt:lpstr>
      <vt:lpstr>CUADROS RESUMEN</vt:lpstr>
      <vt:lpstr>PREVISIONAL</vt:lpstr>
      <vt:lpstr>SAVDCT2013</vt:lpstr>
      <vt:lpstr>SAVDCT2014</vt:lpstr>
      <vt:lpstr>SAVDCT2015</vt:lpstr>
      <vt:lpstr>SAVDCT2016</vt:lpstr>
      <vt:lpstr>SAVDCT2017</vt:lpstr>
      <vt:lpstr>SAVC2013</vt:lpstr>
      <vt:lpstr>SAVC2014</vt:lpstr>
      <vt:lpstr>SAVC2015</vt:lpstr>
      <vt:lpstr>SAVC2016</vt:lpstr>
      <vt:lpstr>SAVC2017</vt:lpstr>
      <vt:lpstr>SAAP2013</vt:lpstr>
      <vt:lpstr>SAAP2014</vt:lpstr>
      <vt:lpstr>SAAP2015</vt:lpstr>
      <vt:lpstr>SAAP2016</vt:lpstr>
      <vt:lpstr>SAAP2017</vt:lpstr>
      <vt:lpstr>ESTADISTICAS SDV</vt:lpstr>
      <vt:lpstr>SINIESTROS SDV</vt:lpstr>
      <vt:lpstr>PYS2013</vt:lpstr>
      <vt:lpstr>PYS2014</vt:lpstr>
      <vt:lpstr>PYS2015</vt:lpstr>
      <vt:lpstr>PYS2016</vt:lpstr>
      <vt:lpstr>PYS2017</vt:lpstr>
      <vt:lpstr>MOV2011</vt:lpstr>
      <vt:lpstr>MOV2012</vt:lpstr>
      <vt:lpstr>MOV2013</vt:lpstr>
      <vt:lpstr>MOV2014</vt:lpstr>
      <vt:lpstr>MOV2015</vt:lpstr>
      <vt:lpstr>MOV2016</vt:lpstr>
      <vt:lpstr>MOV2017</vt:lpstr>
      <vt:lpstr>SAVDCT2013!DatosExternos1</vt:lpstr>
      <vt:lpstr>SAVDCT2014!DatosExternos1</vt:lpstr>
      <vt:lpstr>SAVDCT2015!DatosExternos1</vt:lpstr>
      <vt:lpstr>SAVDCT2016!DatosExternos1</vt:lpstr>
      <vt:lpstr>SAVDCT2017!DatosExternos1</vt:lpstr>
      <vt:lpstr>SAAP2013!DatosExternos2</vt:lpstr>
      <vt:lpstr>SAAP2014!DatosExternos2</vt:lpstr>
      <vt:lpstr>SAAP2015!DatosExternos2</vt:lpstr>
      <vt:lpstr>SAAP2016!DatosExternos2</vt:lpstr>
      <vt:lpstr>SAAP2017!DatosExternos2</vt:lpstr>
      <vt:lpstr>SAVC2013!DatosExternos2</vt:lpstr>
      <vt:lpstr>SAVC2014!DatosExternos2</vt:lpstr>
      <vt:lpstr>SAVC2015!DatosExternos2</vt:lpstr>
      <vt:lpstr>SAVC2016!DatosExternos2</vt:lpstr>
      <vt:lpstr>SAVC2017!DatosExternos2</vt:lpstr>
      <vt:lpstr>SAVDCT2013!DatosExternos2</vt:lpstr>
      <vt:lpstr>SAVDCT2014!DatosExternos2</vt:lpstr>
      <vt:lpstr>SAVDCT2015!DatosExternos2</vt:lpstr>
      <vt:lpstr>SAVDCT2016!DatosExternos2</vt:lpstr>
      <vt:lpstr>SAVDCT2017!DatosExternos2</vt:lpstr>
      <vt:lpstr>'MOV2011'!DatosExternos3</vt:lpstr>
      <vt:lpstr>'MOV2012'!DatosExternos3</vt:lpstr>
      <vt:lpstr>'MOV2013'!DatosExternos3</vt:lpstr>
      <vt:lpstr>'MOV2014'!DatosExternos3</vt:lpstr>
      <vt:lpstr>'MOV2015'!DatosExternos3</vt:lpstr>
      <vt:lpstr>'MOV2016'!DatosExternos3</vt:lpstr>
      <vt:lpstr>'MOV2017'!DatosExternos3</vt:lpstr>
      <vt:lpstr>'PYS2013'!DatosExternos3</vt:lpstr>
      <vt:lpstr>SAVC2013!DatosExternos3</vt:lpstr>
      <vt:lpstr>SAVC2014!DatosExternos3</vt:lpstr>
      <vt:lpstr>SAVC2015!DatosExternos3</vt:lpstr>
      <vt:lpstr>SAVC2016!DatosExternos3</vt:lpstr>
      <vt:lpstr>SAVC2017!DatosExternos3</vt:lpstr>
      <vt:lpstr>'EJEMPLO CALCULO DE PRIMAS'!Print_Area</vt:lpstr>
      <vt:lpstr>'MOV2011'!Print_Area</vt:lpstr>
      <vt:lpstr>OFERTA!Print_Area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CENTRO DE COMPUTO</dc:creator>
  <cp:lastModifiedBy>Luis Jose Noyola Palucha</cp:lastModifiedBy>
  <cp:lastPrinted>2020-02-10T21:14:36Z</cp:lastPrinted>
  <dcterms:created xsi:type="dcterms:W3CDTF">1998-06-16T12:58:48Z</dcterms:created>
  <dcterms:modified xsi:type="dcterms:W3CDTF">2022-07-22T16:06:44Z</dcterms:modified>
</cp:coreProperties>
</file>